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64" activeTab="1"/>
  </bookViews>
  <sheets>
    <sheet name="Základní kolo" sheetId="1" r:id="rId1"/>
    <sheet name="finále starší" sheetId="2" r:id="rId2"/>
    <sheet name="finále mladší" sheetId="3" r:id="rId3"/>
    <sheet name="Výsledkovka" sheetId="4" r:id="rId4"/>
  </sheets>
  <definedNames>
    <definedName name="_xlnm.Print_Titles" localSheetId="3">'Výsledkovka'!$1:$4</definedName>
    <definedName name="_xlnm.Print_Titles" localSheetId="0">'Základní kolo'!$1:$6</definedName>
    <definedName name="_xlnm.Print_Area" localSheetId="2">'finále mladší'!$A$1:$G$22</definedName>
    <definedName name="_xlnm.Print_Area" localSheetId="1">'finále starší'!$A$1:$G$22</definedName>
    <definedName name="_xlnm.Print_Area" localSheetId="3">'Výsledkovka'!$B$1:$J$109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<sst xmlns="http://schemas.openxmlformats.org/spreadsheetml/2006/main" count="130" uniqueCount="78">
  <si>
    <t>RN</t>
  </si>
  <si>
    <t>Příjmení, jméno</t>
  </si>
  <si>
    <t xml:space="preserve">Běh na 100m s překážkami </t>
  </si>
  <si>
    <t>Polabské stovkování - základní kolo</t>
  </si>
  <si>
    <t>Pořadí</t>
  </si>
  <si>
    <t>St.č.</t>
  </si>
  <si>
    <t>SDH</t>
  </si>
  <si>
    <t>Čas I.</t>
  </si>
  <si>
    <t>Čas II.</t>
  </si>
  <si>
    <t>Výsledný</t>
  </si>
  <si>
    <t>FSCode</t>
  </si>
  <si>
    <t>1.</t>
  </si>
  <si>
    <t>4.</t>
  </si>
  <si>
    <t>3.</t>
  </si>
  <si>
    <t>2.</t>
  </si>
  <si>
    <t>součet</t>
  </si>
  <si>
    <t>čas</t>
  </si>
  <si>
    <t>poř sou</t>
  </si>
  <si>
    <t>Konečné pořadí: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</si>
  <si>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</si>
  <si>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</si>
  <si>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</si>
  <si>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</si>
  <si>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</si>
  <si>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</si>
  <si>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</si>
  <si>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</si>
  <si>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</si>
  <si>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</si>
  <si>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</si>
  <si>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</si>
  <si>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</si>
  <si>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</si>
  <si>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DOROSTENCI</t>
  </si>
  <si>
    <t>střední</t>
  </si>
  <si>
    <t>MLADŠÍ DORCI</t>
  </si>
  <si>
    <t>STŘEDNÍ DORCI</t>
  </si>
  <si>
    <t>Polabské stovkování - finále střední dorostenci</t>
  </si>
  <si>
    <t>Polabské stovkování - finále mladší dorostenci</t>
  </si>
  <si>
    <t>vpoř s</t>
  </si>
  <si>
    <t>vpoř m</t>
  </si>
  <si>
    <t>v s</t>
  </si>
  <si>
    <t>v m</t>
  </si>
  <si>
    <t>x</t>
  </si>
  <si>
    <t>10. 9. 2023 - Písková Lhota</t>
  </si>
  <si>
    <t>Knybel Daniel</t>
  </si>
  <si>
    <t>Čížek Jan</t>
  </si>
  <si>
    <t>Konopasek René</t>
  </si>
  <si>
    <t>Hofman Miroslav</t>
  </si>
  <si>
    <t>Nový Jiří</t>
  </si>
  <si>
    <t>Pčolinský Juraj</t>
  </si>
  <si>
    <t>Kovařík Lukáš</t>
  </si>
  <si>
    <t>Šulc Martin</t>
  </si>
  <si>
    <t>Novák Matyáš</t>
  </si>
  <si>
    <t>Šmid Tadeáš</t>
  </si>
  <si>
    <t>Rajnet František</t>
  </si>
  <si>
    <t>Milovice-Mladá</t>
  </si>
  <si>
    <t>Nymburk</t>
  </si>
  <si>
    <t>Praha-Řepy</t>
  </si>
  <si>
    <t>Seč</t>
  </si>
  <si>
    <t>Lhenice</t>
  </si>
  <si>
    <t>Praha-Dolní Měcholupy</t>
  </si>
  <si>
    <t>Stará Říše</t>
  </si>
  <si>
    <t>Mojžíř</t>
  </si>
  <si>
    <t xml:space="preserve">Pardubice-Polabiny </t>
  </si>
  <si>
    <t>Pitchenko Ruslan</t>
  </si>
  <si>
    <t>Ostrava-Nová Ves</t>
  </si>
  <si>
    <t>Říha Vojtěch Jan</t>
  </si>
  <si>
    <t>Choustníkovo Hradiště</t>
  </si>
  <si>
    <t>Bezděk David</t>
  </si>
  <si>
    <t>Novák Jakub</t>
  </si>
  <si>
    <t>Silvar Matěj</t>
  </si>
  <si>
    <t>Sloveč</t>
  </si>
  <si>
    <t>Gregořica Filip</t>
  </si>
  <si>
    <t>Feifer Jan</t>
  </si>
  <si>
    <t>Libřice</t>
  </si>
  <si>
    <t>Tichý Ondřej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</si>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</sst>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20"/>
      <color indexed="12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0" xfId="46" applyFont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2" fontId="0" fillId="0" borderId="0" xfId="46" applyNumberFormat="1" applyFont="1" applyAlignment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0" fontId="6" fillId="0" borderId="0" xfId="46" applyNumberFormat="1" applyFont="1" applyFill="1" applyAlignment="1" applyProtection="1">
      <alignment horizontal="center" vertical="center"/>
      <protection hidden="1"/>
    </xf>
    <xf numFmtId="0" fontId="7" fillId="32" borderId="14" xfId="46" applyNumberFormat="1" applyFont="1" applyFill="1" applyBorder="1" applyAlignment="1" applyProtection="1">
      <alignment vertical="center"/>
      <protection hidden="1"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NumberFormat="1" applyFont="1" applyFill="1" applyBorder="1" applyAlignment="1" applyProtection="1">
      <alignment horizontal="center" vertical="center"/>
      <protection hidden="1"/>
    </xf>
    <xf numFmtId="0" fontId="5" fillId="0" borderId="14" xfId="46" applyNumberFormat="1" applyFont="1" applyFill="1" applyBorder="1" applyAlignment="1" applyProtection="1">
      <alignment horizontal="left" vertical="center"/>
      <protection hidden="1"/>
    </xf>
    <xf numFmtId="2" fontId="0" fillId="0" borderId="14" xfId="46" applyNumberFormat="1" applyFont="1" applyBorder="1" applyAlignment="1">
      <alignment horizontal="center" vertical="center"/>
      <protection/>
    </xf>
    <xf numFmtId="2" fontId="0" fillId="0" borderId="0" xfId="46" applyNumberFormat="1" applyFont="1" applyFill="1" applyBorder="1" applyAlignment="1">
      <alignment vertical="center"/>
      <protection/>
    </xf>
    <xf numFmtId="2" fontId="0" fillId="0" borderId="0" xfId="46" applyNumberFormat="1" applyFont="1" applyBorder="1" applyAlignment="1">
      <alignment horizontal="center" vertical="center"/>
      <protection/>
    </xf>
    <xf numFmtId="0" fontId="5" fillId="0" borderId="14" xfId="46" applyNumberFormat="1" applyFont="1" applyFill="1" applyBorder="1" applyAlignment="1" applyProtection="1">
      <alignment vertical="center"/>
      <protection hidden="1"/>
    </xf>
    <xf numFmtId="2" fontId="0" fillId="0" borderId="0" xfId="46" applyNumberFormat="1" applyFont="1" applyFill="1" applyBorder="1" applyAlignment="1">
      <alignment horizontal="center" vertical="center"/>
      <protection/>
    </xf>
    <xf numFmtId="0" fontId="5" fillId="33" borderId="14" xfId="46" applyNumberFormat="1" applyFont="1" applyFill="1" applyBorder="1" applyAlignment="1" applyProtection="1">
      <alignment horizontal="left" vertical="center"/>
      <protection hidden="1"/>
    </xf>
    <xf numFmtId="0" fontId="5" fillId="0" borderId="0" xfId="46" applyNumberFormat="1" applyFont="1" applyFill="1" applyBorder="1" applyAlignment="1" applyProtection="1">
      <alignment horizontal="left" vertical="center"/>
      <protection hidden="1"/>
    </xf>
    <xf numFmtId="0" fontId="6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8" fillId="0" borderId="0" xfId="46" applyNumberFormat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6" xfId="46" applyNumberFormat="1" applyFont="1" applyFill="1" applyBorder="1" applyAlignment="1">
      <alignment horizontal="center" vertical="center"/>
      <protection/>
    </xf>
    <xf numFmtId="2" fontId="0" fillId="0" borderId="17" xfId="46" applyNumberFormat="1" applyFont="1" applyFill="1" applyBorder="1" applyAlignment="1">
      <alignment horizontal="center" vertical="center"/>
      <protection/>
    </xf>
    <xf numFmtId="0" fontId="9" fillId="0" borderId="0" xfId="46" applyNumberFormat="1" applyFont="1" applyFill="1" applyAlignment="1" applyProtection="1">
      <alignment horizontal="center" vertical="center"/>
      <protection hidden="1"/>
    </xf>
    <xf numFmtId="0" fontId="11" fillId="0" borderId="0" xfId="46" applyNumberFormat="1" applyFont="1" applyFill="1" applyAlignment="1" applyProtection="1">
      <alignment horizontal="center" vertical="center"/>
      <protection hidden="1"/>
    </xf>
    <xf numFmtId="2" fontId="4" fillId="0" borderId="16" xfId="46" applyNumberFormat="1" applyFont="1" applyFill="1" applyBorder="1" applyAlignment="1" applyProtection="1">
      <alignment horizontal="center" vertical="center"/>
      <protection hidden="1"/>
    </xf>
    <xf numFmtId="2" fontId="4" fillId="0" borderId="17" xfId="46" applyNumberFormat="1" applyFont="1" applyFill="1" applyBorder="1" applyAlignment="1" applyProtection="1">
      <alignment horizontal="center" vertical="center"/>
      <protection hidden="1"/>
    </xf>
    <xf numFmtId="0" fontId="4" fillId="0" borderId="16" xfId="46" applyNumberFormat="1" applyFont="1" applyFill="1" applyBorder="1" applyAlignment="1" applyProtection="1">
      <alignment horizontal="center" vertical="center"/>
      <protection hidden="1"/>
    </xf>
    <xf numFmtId="0" fontId="4" fillId="0" borderId="17" xfId="46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ákladní kolo MUŽI-DOROSTENC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zoomScalePageLayoutView="0" workbookViewId="0" topLeftCell="E1">
      <pane ySplit="18" topLeftCell="A19" activePane="bottomLeft" state="frozen"/>
      <selection pane="topLeft" activeCell="E1" sqref="E1"/>
      <selection pane="bottomLeft" activeCell="L27" sqref="L27"/>
    </sheetView>
  </sheetViews>
  <sheetFormatPr defaultColWidth="9.140625" defaultRowHeight="12.75"/>
  <cols>
    <col min="1" max="2" width="0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11" customWidth="1"/>
    <col min="7" max="7" width="9.28125" style="1" hidden="1" customWidth="1"/>
    <col min="8" max="8" width="16.28125" style="1" bestFit="1" customWidth="1"/>
    <col min="9" max="9" width="5.140625" style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61" t="s">
        <v>2</v>
      </c>
      <c r="F1" s="61"/>
      <c r="G1" s="61"/>
      <c r="H1" s="61"/>
      <c r="I1" s="61"/>
      <c r="J1" s="61"/>
      <c r="K1" s="61"/>
      <c r="L1" s="61"/>
      <c r="M1" s="61"/>
      <c r="N1" s="61"/>
    </row>
    <row r="2" spans="5:14" ht="22.5">
      <c r="E2" s="62" t="s">
        <v>3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2.5">
      <c r="E3" s="62" t="s">
        <v>44</v>
      </c>
      <c r="F3" s="62"/>
      <c r="G3" s="62"/>
      <c r="H3" s="62"/>
      <c r="I3" s="62"/>
      <c r="J3" s="62"/>
      <c r="K3" s="62"/>
      <c r="L3" s="62"/>
      <c r="M3" s="62"/>
      <c r="N3" s="62"/>
    </row>
    <row r="4" spans="5:13" ht="16.5" customHeight="1" thickBot="1">
      <c r="E4" s="31"/>
      <c r="F4" s="32"/>
      <c r="H4" s="33"/>
      <c r="J4" s="31"/>
      <c r="K4" s="31"/>
      <c r="L4" s="31"/>
      <c r="M4" s="31"/>
    </row>
    <row r="5" spans="5:13" ht="13.5" thickBot="1">
      <c r="E5" s="34"/>
      <c r="F5" s="35"/>
      <c r="H5" s="36" t="s">
        <v>33</v>
      </c>
      <c r="I5" s="3"/>
      <c r="J5" s="34"/>
      <c r="K5" s="63"/>
      <c r="L5" s="63"/>
      <c r="M5" s="34"/>
    </row>
    <row r="6" spans="1:37" ht="13.5" thickBot="1">
      <c r="A6" s="1" t="s">
        <v>39</v>
      </c>
      <c r="B6" s="1" t="s">
        <v>40</v>
      </c>
      <c r="C6" s="4" t="s">
        <v>29</v>
      </c>
      <c r="D6" s="4" t="s">
        <v>30</v>
      </c>
      <c r="E6" s="37" t="s">
        <v>4</v>
      </c>
      <c r="F6" s="38" t="s">
        <v>5</v>
      </c>
      <c r="G6" s="39" t="s">
        <v>10</v>
      </c>
      <c r="H6" s="37" t="s">
        <v>1</v>
      </c>
      <c r="I6" s="39" t="s">
        <v>0</v>
      </c>
      <c r="J6" s="37" t="s">
        <v>6</v>
      </c>
      <c r="K6" s="37" t="s">
        <v>7</v>
      </c>
      <c r="L6" s="37" t="s">
        <v>8</v>
      </c>
      <c r="M6" s="37" t="s">
        <v>9</v>
      </c>
      <c r="N6" s="39" t="s">
        <v>31</v>
      </c>
      <c r="O6" s="2" t="s">
        <v>43</v>
      </c>
      <c r="P6" s="4" t="s">
        <v>16</v>
      </c>
      <c r="Q6" s="4" t="s">
        <v>15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17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41</v>
      </c>
      <c r="AB6" s="4" t="s">
        <v>42</v>
      </c>
      <c r="AC6" s="4" t="s">
        <v>39</v>
      </c>
      <c r="AD6" s="4" t="s">
        <v>40</v>
      </c>
      <c r="AE6" s="4" t="s">
        <v>27</v>
      </c>
      <c r="AF6" s="4" t="s">
        <v>28</v>
      </c>
      <c r="AG6" s="4" t="s">
        <v>29</v>
      </c>
      <c r="AH6" s="4" t="s">
        <v>30</v>
      </c>
      <c r="AK6" s="5" t="s">
        <v>34</v>
      </c>
    </row>
    <row r="7" spans="1:40" ht="12.75">
      <c r="A7" s="1">
        <f>IF(N7="s",AC7,999)</f>
        <v>999</v>
      </c>
      <c r="B7" s="1">
        <f>IF(N7="m",AD7,999)</f>
        <v>5</v>
      </c>
      <c r="C7" s="1">
        <f aca="true" t="shared" si="0" ref="C7:C16">IF(N7="s",AG7,999)</f>
        <v>999</v>
      </c>
      <c r="D7" s="1">
        <f>IF(N7="m",AH7,999)</f>
        <v>5</v>
      </c>
      <c r="E7" s="12">
        <f>IF(N7="s",Y7,IF(N7="m",Z7,999))</f>
        <v>5</v>
      </c>
      <c r="F7" s="13">
        <v>2</v>
      </c>
      <c r="G7" s="14"/>
      <c r="H7" s="15" t="s">
        <v>65</v>
      </c>
      <c r="I7" s="14">
        <v>2009</v>
      </c>
      <c r="J7" s="15" t="s">
        <v>66</v>
      </c>
      <c r="K7" s="16" t="s">
        <v>77</v>
      </c>
      <c r="L7" s="17">
        <v>22.73</v>
      </c>
      <c r="M7" s="18">
        <f aca="true" t="shared" si="1" ref="M7:M38">IF(AND(K7="NP",L7="NP"),"NP",IF(L7="NP",K7,IF(AND(K7="NP",L7=""),"NP",IF(K7="NP",L7,MIN(K7:L7)))))</f>
        <v>22.73</v>
      </c>
      <c r="N7" s="19" t="str">
        <f>IF(I7="","",IF(OR(I7=2007,I7=2008),"s",IF(OR(I7=2009,I7=2010),"m","")))</f>
        <v>m</v>
      </c>
      <c r="P7" s="6">
        <f>IF(M7=0,9999,IF(M7="NP",999,M7))</f>
        <v>22.73</v>
      </c>
      <c r="Q7" s="6">
        <f aca="true" t="shared" si="2" ref="Q7:Q38">IF(M7=0,9999,IF(M7="NP",999,IF(OR(K7="NP",L7="NP"),MIN(K7:L7)+500,K7+L7)))</f>
        <v>522.73</v>
      </c>
      <c r="R7" s="6">
        <f aca="true" t="shared" si="3" ref="R7:R38">IF(N7="s",P7,9999)</f>
        <v>9999</v>
      </c>
      <c r="S7" s="6">
        <f aca="true" t="shared" si="4" ref="S7:S38">IF(N7="m",P7,9999)</f>
        <v>22.73</v>
      </c>
      <c r="T7" s="7">
        <f>RANK(R7,$R$7:$R$120,1)*1000</f>
        <v>12000</v>
      </c>
      <c r="U7" s="7">
        <f>RANK(S7,$S$7:$S$120,1)*1000</f>
        <v>5000</v>
      </c>
      <c r="V7" s="7">
        <f>RANK(Q7,$Q$7:$Q$120,1)</f>
        <v>18</v>
      </c>
      <c r="W7" s="3">
        <f aca="true" t="shared" si="5" ref="W7:W38">IF(N7="s",V7+T7,99999)</f>
        <v>99999</v>
      </c>
      <c r="X7" s="3">
        <f aca="true" t="shared" si="6" ref="X7:X38">IF(N7="m",V7+U7,99999)</f>
        <v>5018</v>
      </c>
      <c r="Y7" s="3">
        <f>RANK(W7,$W$7:$W$120,1)</f>
        <v>12</v>
      </c>
      <c r="Z7" s="3">
        <f>RANK(X7,$X$7:$X$120,1)</f>
        <v>5</v>
      </c>
      <c r="AA7" s="3">
        <f aca="true" t="shared" si="7" ref="AA7:AB13">W7+ROW()*0.000001</f>
        <v>99999.000007</v>
      </c>
      <c r="AB7" s="3">
        <f t="shared" si="7"/>
        <v>5018.000007</v>
      </c>
      <c r="AC7" s="3">
        <f aca="true" t="shared" si="8" ref="AC7:AC13">RANK(AA7,$AA$7:$AA$120,1)</f>
        <v>12</v>
      </c>
      <c r="AD7" s="3">
        <f aca="true" t="shared" si="9" ref="AD7:AD13">RANK(AB7,$AB$7:$AB$120,1)</f>
        <v>5</v>
      </c>
      <c r="AE7" s="3">
        <f>IF(OR(O7="d",O7="x"),999999,W7+ROW()*0.000001)</f>
        <v>99999.000007</v>
      </c>
      <c r="AF7" s="3">
        <f>IF(OR(O7="m",O7="x"),999999,X7+ROW()*0.000001)</f>
        <v>5018.000007</v>
      </c>
      <c r="AG7" s="3">
        <f>RANK(AE7,$AE$7:$AE$120,1)</f>
        <v>12</v>
      </c>
      <c r="AH7" s="3">
        <f>RANK(AF7,$AF$7:$AF$120,1)</f>
        <v>5</v>
      </c>
      <c r="AJ7" s="1">
        <v>3</v>
      </c>
      <c r="AK7" s="1">
        <v>6</v>
      </c>
      <c r="AL7" s="1">
        <v>8</v>
      </c>
      <c r="AM7" s="1">
        <v>10</v>
      </c>
      <c r="AN7" s="1">
        <v>11</v>
      </c>
    </row>
    <row r="8" spans="1:41" ht="13.5" thickBot="1">
      <c r="A8" s="1">
        <f aca="true" t="shared" si="10" ref="A8:A71">IF(N8="s",AC8,999)</f>
        <v>999</v>
      </c>
      <c r="B8" s="1">
        <f aca="true" t="shared" si="11" ref="B8:B71">IF(N8="m",AD8,999)</f>
        <v>1</v>
      </c>
      <c r="C8" s="1">
        <f t="shared" si="0"/>
        <v>999</v>
      </c>
      <c r="D8" s="1">
        <f aca="true" t="shared" si="12" ref="D8:D71">IF(N8="m",AH8,999)</f>
        <v>1</v>
      </c>
      <c r="E8" s="20">
        <f aca="true" t="shared" si="13" ref="E8:E71">IF(N8="s",Y8,IF(N8="m",Z8,999))</f>
        <v>1</v>
      </c>
      <c r="F8" s="21">
        <v>3</v>
      </c>
      <c r="G8" s="22"/>
      <c r="H8" s="23" t="s">
        <v>67</v>
      </c>
      <c r="I8" s="22">
        <v>2009</v>
      </c>
      <c r="J8" s="23" t="s">
        <v>68</v>
      </c>
      <c r="K8" s="24">
        <v>21.53</v>
      </c>
      <c r="L8" s="25">
        <v>19.14</v>
      </c>
      <c r="M8" s="26">
        <f t="shared" si="1"/>
        <v>19.14</v>
      </c>
      <c r="N8" s="27" t="str">
        <f aca="true" t="shared" si="14" ref="N8:N71">IF(I8="","",IF(OR(I8=2007,I8=2008),"s",IF(OR(I8=2009,I8=2010),"m","")))</f>
        <v>m</v>
      </c>
      <c r="P8" s="6">
        <f aca="true" t="shared" si="15" ref="P8:P71">IF(M8=0,9999,IF(M8="NP",999,M8))</f>
        <v>19.14</v>
      </c>
      <c r="Q8" s="6">
        <f t="shared" si="2"/>
        <v>40.67</v>
      </c>
      <c r="R8" s="6">
        <f t="shared" si="3"/>
        <v>9999</v>
      </c>
      <c r="S8" s="6">
        <f t="shared" si="4"/>
        <v>19.14</v>
      </c>
      <c r="T8" s="7">
        <f aca="true" t="shared" si="16" ref="T8:T71">RANK(R8,$R$7:$R$120,1)*1000</f>
        <v>12000</v>
      </c>
      <c r="U8" s="7">
        <f aca="true" t="shared" si="17" ref="U8:U71">RANK(S8,$S$7:$S$120,1)*1000</f>
        <v>1000</v>
      </c>
      <c r="V8" s="7">
        <f aca="true" t="shared" si="18" ref="V8:V71">RANK(Q8,$Q$7:$Q$120,1)</f>
        <v>1</v>
      </c>
      <c r="W8" s="3">
        <f t="shared" si="5"/>
        <v>99999</v>
      </c>
      <c r="X8" s="3">
        <f t="shared" si="6"/>
        <v>1001</v>
      </c>
      <c r="Y8" s="3">
        <f aca="true" t="shared" si="19" ref="Y8:Y71">RANK(W8,$W$7:$W$120,1)</f>
        <v>12</v>
      </c>
      <c r="Z8" s="3">
        <f aca="true" t="shared" si="20" ref="Z8:Z71">RANK(X8,$X$7:$X$120,1)</f>
        <v>1</v>
      </c>
      <c r="AA8" s="3">
        <f t="shared" si="7"/>
        <v>99999.000008</v>
      </c>
      <c r="AB8" s="3">
        <f t="shared" si="7"/>
        <v>1001.000008</v>
      </c>
      <c r="AC8" s="3">
        <f t="shared" si="8"/>
        <v>13</v>
      </c>
      <c r="AD8" s="3">
        <f t="shared" si="9"/>
        <v>1</v>
      </c>
      <c r="AE8" s="3">
        <f>IF(OR(O8="d",O8="x"),999999,W8+ROW()*0.000001)</f>
        <v>99999.000008</v>
      </c>
      <c r="AF8" s="3">
        <f aca="true" t="shared" si="21" ref="AF8:AF71">IF(OR(O8="m",O8="x"),999999,X8+ROW()*0.000001)</f>
        <v>1001.000008</v>
      </c>
      <c r="AG8" s="3">
        <f aca="true" t="shared" si="22" ref="AG8:AG71">RANK(AE8,$AE$7:$AE$120,1)</f>
        <v>13</v>
      </c>
      <c r="AH8" s="3">
        <f aca="true" t="shared" si="23" ref="AH8:AH71">RANK(AF8,$AF$7:$AF$120,1)</f>
        <v>1</v>
      </c>
      <c r="AI8" s="5">
        <v>1</v>
      </c>
      <c r="AJ8" s="5">
        <f aca="true" t="shared" si="24" ref="AJ8:AN17">VLOOKUP($AI8,$C$7:$N$120,AJ$7,0)</f>
        <v>1</v>
      </c>
      <c r="AK8" s="5" t="str">
        <f t="shared" si="24"/>
        <v>Šulc Martin</v>
      </c>
      <c r="AL8" s="8" t="str">
        <f t="shared" si="24"/>
        <v>Seč</v>
      </c>
      <c r="AM8" s="9" t="str">
        <f t="shared" si="24"/>
        <v>NP</v>
      </c>
      <c r="AN8" s="10">
        <f t="shared" si="24"/>
        <v>16.8</v>
      </c>
      <c r="AO8" s="1" t="str">
        <f aca="true" t="shared" si="25" ref="AO8:AO17">AK8&amp;" ("&amp;AL8&amp;")"</f>
        <v>Šulc Martin (Seč)</v>
      </c>
    </row>
    <row r="9" spans="1:41" ht="12.75">
      <c r="A9" s="1">
        <f t="shared" si="10"/>
        <v>999</v>
      </c>
      <c r="B9" s="1">
        <f t="shared" si="11"/>
        <v>7</v>
      </c>
      <c r="C9" s="1">
        <f t="shared" si="0"/>
        <v>999</v>
      </c>
      <c r="D9" s="1">
        <f t="shared" si="12"/>
        <v>7</v>
      </c>
      <c r="E9" s="12">
        <f t="shared" si="13"/>
        <v>7</v>
      </c>
      <c r="F9" s="13">
        <v>4</v>
      </c>
      <c r="G9" s="14"/>
      <c r="H9" s="15" t="s">
        <v>69</v>
      </c>
      <c r="I9" s="14">
        <v>2010</v>
      </c>
      <c r="J9" s="15" t="s">
        <v>58</v>
      </c>
      <c r="K9" s="16">
        <v>27.31</v>
      </c>
      <c r="L9" s="17">
        <v>26.93</v>
      </c>
      <c r="M9" s="18">
        <f t="shared" si="1"/>
        <v>26.93</v>
      </c>
      <c r="N9" s="19" t="str">
        <f t="shared" si="14"/>
        <v>m</v>
      </c>
      <c r="P9" s="6">
        <f t="shared" si="15"/>
        <v>26.93</v>
      </c>
      <c r="Q9" s="6">
        <f t="shared" si="2"/>
        <v>54.239999999999995</v>
      </c>
      <c r="R9" s="6">
        <f t="shared" si="3"/>
        <v>9999</v>
      </c>
      <c r="S9" s="6">
        <f t="shared" si="4"/>
        <v>26.93</v>
      </c>
      <c r="T9" s="7">
        <f t="shared" si="16"/>
        <v>12000</v>
      </c>
      <c r="U9" s="7">
        <f t="shared" si="17"/>
        <v>7000</v>
      </c>
      <c r="V9" s="7">
        <f t="shared" si="18"/>
        <v>11</v>
      </c>
      <c r="W9" s="3">
        <f t="shared" si="5"/>
        <v>99999</v>
      </c>
      <c r="X9" s="3">
        <f t="shared" si="6"/>
        <v>7011</v>
      </c>
      <c r="Y9" s="3">
        <f t="shared" si="19"/>
        <v>12</v>
      </c>
      <c r="Z9" s="3">
        <f t="shared" si="20"/>
        <v>7</v>
      </c>
      <c r="AA9" s="3">
        <f t="shared" si="7"/>
        <v>99999.000009</v>
      </c>
      <c r="AB9" s="3">
        <f t="shared" si="7"/>
        <v>7011.000009</v>
      </c>
      <c r="AC9" s="3">
        <f t="shared" si="8"/>
        <v>14</v>
      </c>
      <c r="AD9" s="3">
        <f t="shared" si="9"/>
        <v>7</v>
      </c>
      <c r="AE9" s="3">
        <f>IF(OR(O9="d",O9="x"),999999,W9+ROW()*0.000001)</f>
        <v>99999.000009</v>
      </c>
      <c r="AF9" s="3">
        <f t="shared" si="21"/>
        <v>7011.000009</v>
      </c>
      <c r="AG9" s="3">
        <f t="shared" si="22"/>
        <v>14</v>
      </c>
      <c r="AH9" s="3">
        <f t="shared" si="23"/>
        <v>7</v>
      </c>
      <c r="AI9" s="5">
        <v>2</v>
      </c>
      <c r="AJ9" s="5">
        <f t="shared" si="24"/>
        <v>2</v>
      </c>
      <c r="AK9" s="5" t="str">
        <f t="shared" si="24"/>
        <v>Novák Matyáš</v>
      </c>
      <c r="AL9" s="8" t="str">
        <f t="shared" si="24"/>
        <v>Stará Říše</v>
      </c>
      <c r="AM9" s="9" t="str">
        <f t="shared" si="24"/>
        <v>NP</v>
      </c>
      <c r="AN9" s="10">
        <f t="shared" si="24"/>
        <v>17.98</v>
      </c>
      <c r="AO9" s="1" t="str">
        <f t="shared" si="25"/>
        <v>Novák Matyáš (Stará Říše)</v>
      </c>
    </row>
    <row r="10" spans="1:41" ht="13.5" thickBot="1">
      <c r="A10" s="1">
        <f t="shared" si="10"/>
        <v>999</v>
      </c>
      <c r="B10" s="1">
        <f t="shared" si="11"/>
        <v>999</v>
      </c>
      <c r="C10" s="1">
        <f t="shared" si="0"/>
        <v>999</v>
      </c>
      <c r="D10" s="1">
        <f t="shared" si="12"/>
        <v>999</v>
      </c>
      <c r="E10" s="20">
        <f t="shared" si="13"/>
        <v>999</v>
      </c>
      <c r="F10" s="21"/>
      <c r="G10" s="22"/>
      <c r="H10" s="23"/>
      <c r="I10" s="22"/>
      <c r="J10" s="23"/>
      <c r="K10" s="24"/>
      <c r="L10" s="25"/>
      <c r="M10" s="26">
        <f t="shared" si="1"/>
        <v>0</v>
      </c>
      <c r="N10" s="27">
        <f t="shared" si="14"/>
      </c>
      <c r="P10" s="6">
        <f t="shared" si="15"/>
        <v>9999</v>
      </c>
      <c r="Q10" s="6">
        <f t="shared" si="2"/>
        <v>9999</v>
      </c>
      <c r="R10" s="6">
        <f t="shared" si="3"/>
        <v>9999</v>
      </c>
      <c r="S10" s="6">
        <f t="shared" si="4"/>
        <v>9999</v>
      </c>
      <c r="T10" s="7">
        <f t="shared" si="16"/>
        <v>12000</v>
      </c>
      <c r="U10" s="7">
        <f t="shared" si="17"/>
        <v>9000</v>
      </c>
      <c r="V10" s="7">
        <f t="shared" si="18"/>
        <v>20</v>
      </c>
      <c r="W10" s="3">
        <f t="shared" si="5"/>
        <v>99999</v>
      </c>
      <c r="X10" s="3">
        <f t="shared" si="6"/>
        <v>99999</v>
      </c>
      <c r="Y10" s="3">
        <f t="shared" si="19"/>
        <v>12</v>
      </c>
      <c r="Z10" s="3">
        <f t="shared" si="20"/>
        <v>9</v>
      </c>
      <c r="AA10" s="3">
        <f t="shared" si="7"/>
        <v>99999.00001</v>
      </c>
      <c r="AB10" s="3">
        <f t="shared" si="7"/>
        <v>99999.00001</v>
      </c>
      <c r="AC10" s="3">
        <f t="shared" si="8"/>
        <v>15</v>
      </c>
      <c r="AD10" s="3">
        <f t="shared" si="9"/>
        <v>9</v>
      </c>
      <c r="AE10" s="3">
        <f aca="true" t="shared" si="26" ref="AE10:AE73">IF(OR(O10="d",O10="x"),999999,W10+ROW()*0.000001)</f>
        <v>99999.00001</v>
      </c>
      <c r="AF10" s="3">
        <f t="shared" si="21"/>
        <v>99999.00001</v>
      </c>
      <c r="AG10" s="3">
        <f t="shared" si="22"/>
        <v>15</v>
      </c>
      <c r="AH10" s="3">
        <f t="shared" si="23"/>
        <v>9</v>
      </c>
      <c r="AI10" s="5">
        <v>3</v>
      </c>
      <c r="AJ10" s="5">
        <f t="shared" si="24"/>
        <v>3</v>
      </c>
      <c r="AK10" s="5" t="str">
        <f t="shared" si="24"/>
        <v>Rajnet František</v>
      </c>
      <c r="AL10" s="8" t="str">
        <f t="shared" si="24"/>
        <v>Pardubice-Polabiny </v>
      </c>
      <c r="AM10" s="9" t="str">
        <f t="shared" si="24"/>
        <v>NP</v>
      </c>
      <c r="AN10" s="10">
        <f t="shared" si="24"/>
        <v>18.02</v>
      </c>
      <c r="AO10" s="1" t="str">
        <f t="shared" si="25"/>
        <v>Rajnet František (Pardubice-Polabiny )</v>
      </c>
    </row>
    <row r="11" spans="1:41" ht="12.75">
      <c r="A11" s="1">
        <f t="shared" si="10"/>
        <v>999</v>
      </c>
      <c r="B11" s="1">
        <f t="shared" si="11"/>
        <v>2</v>
      </c>
      <c r="C11" s="1">
        <f t="shared" si="0"/>
        <v>999</v>
      </c>
      <c r="D11" s="1">
        <f t="shared" si="12"/>
        <v>2</v>
      </c>
      <c r="E11" s="12">
        <f t="shared" si="13"/>
        <v>2</v>
      </c>
      <c r="F11" s="13">
        <v>6</v>
      </c>
      <c r="G11" s="14"/>
      <c r="H11" s="15" t="s">
        <v>70</v>
      </c>
      <c r="I11" s="14">
        <v>2009</v>
      </c>
      <c r="J11" s="15" t="s">
        <v>62</v>
      </c>
      <c r="K11" s="16">
        <v>20.59</v>
      </c>
      <c r="L11" s="17" t="s">
        <v>77</v>
      </c>
      <c r="M11" s="18">
        <f t="shared" si="1"/>
        <v>20.59</v>
      </c>
      <c r="N11" s="19" t="str">
        <f t="shared" si="14"/>
        <v>m</v>
      </c>
      <c r="P11" s="6">
        <f t="shared" si="15"/>
        <v>20.59</v>
      </c>
      <c r="Q11" s="6">
        <f t="shared" si="2"/>
        <v>520.59</v>
      </c>
      <c r="R11" s="6">
        <f t="shared" si="3"/>
        <v>9999</v>
      </c>
      <c r="S11" s="6">
        <f t="shared" si="4"/>
        <v>20.59</v>
      </c>
      <c r="T11" s="7">
        <f t="shared" si="16"/>
        <v>12000</v>
      </c>
      <c r="U11" s="7">
        <f t="shared" si="17"/>
        <v>2000</v>
      </c>
      <c r="V11" s="7">
        <f t="shared" si="18"/>
        <v>17</v>
      </c>
      <c r="W11" s="3">
        <f t="shared" si="5"/>
        <v>99999</v>
      </c>
      <c r="X11" s="3">
        <f t="shared" si="6"/>
        <v>2017</v>
      </c>
      <c r="Y11" s="3">
        <f t="shared" si="19"/>
        <v>12</v>
      </c>
      <c r="Z11" s="3">
        <f t="shared" si="20"/>
        <v>2</v>
      </c>
      <c r="AA11" s="3">
        <f t="shared" si="7"/>
        <v>99999.000011</v>
      </c>
      <c r="AB11" s="3">
        <f t="shared" si="7"/>
        <v>2017.000011</v>
      </c>
      <c r="AC11" s="3">
        <f t="shared" si="8"/>
        <v>16</v>
      </c>
      <c r="AD11" s="3">
        <f t="shared" si="9"/>
        <v>2</v>
      </c>
      <c r="AE11" s="3">
        <f t="shared" si="26"/>
        <v>99999.000011</v>
      </c>
      <c r="AF11" s="3">
        <f t="shared" si="21"/>
        <v>2017.000011</v>
      </c>
      <c r="AG11" s="3">
        <f t="shared" si="22"/>
        <v>16</v>
      </c>
      <c r="AH11" s="3">
        <f t="shared" si="23"/>
        <v>2</v>
      </c>
      <c r="AI11" s="5">
        <v>4</v>
      </c>
      <c r="AJ11" s="5">
        <f t="shared" si="24"/>
        <v>4</v>
      </c>
      <c r="AK11" s="5" t="str">
        <f t="shared" si="24"/>
        <v>Pčolinský Juraj</v>
      </c>
      <c r="AL11" s="8" t="str">
        <f t="shared" si="24"/>
        <v>Praha-Dolní Měcholupy</v>
      </c>
      <c r="AM11" s="9" t="str">
        <f t="shared" si="24"/>
        <v>NP</v>
      </c>
      <c r="AN11" s="10">
        <f t="shared" si="24"/>
        <v>18.03</v>
      </c>
      <c r="AO11" s="1" t="str">
        <f t="shared" si="25"/>
        <v>Pčolinský Juraj (Praha-Dolní Měcholupy)</v>
      </c>
    </row>
    <row r="12" spans="1:41" ht="13.5" thickBot="1">
      <c r="A12" s="1">
        <f t="shared" si="10"/>
        <v>999</v>
      </c>
      <c r="B12" s="1">
        <f t="shared" si="11"/>
        <v>4</v>
      </c>
      <c r="C12" s="1">
        <f t="shared" si="0"/>
        <v>999</v>
      </c>
      <c r="D12" s="1">
        <f t="shared" si="12"/>
        <v>4</v>
      </c>
      <c r="E12" s="20">
        <f t="shared" si="13"/>
        <v>4</v>
      </c>
      <c r="F12" s="21">
        <v>7</v>
      </c>
      <c r="G12" s="22"/>
      <c r="H12" s="23" t="s">
        <v>71</v>
      </c>
      <c r="I12" s="22">
        <v>2010</v>
      </c>
      <c r="J12" s="23" t="s">
        <v>72</v>
      </c>
      <c r="K12" s="24">
        <v>22.62</v>
      </c>
      <c r="L12" s="25">
        <v>29.15</v>
      </c>
      <c r="M12" s="26">
        <f t="shared" si="1"/>
        <v>22.62</v>
      </c>
      <c r="N12" s="27" t="str">
        <f t="shared" si="14"/>
        <v>m</v>
      </c>
      <c r="P12" s="6">
        <f t="shared" si="15"/>
        <v>22.62</v>
      </c>
      <c r="Q12" s="6">
        <f t="shared" si="2"/>
        <v>51.769999999999996</v>
      </c>
      <c r="R12" s="6">
        <f t="shared" si="3"/>
        <v>9999</v>
      </c>
      <c r="S12" s="6">
        <f t="shared" si="4"/>
        <v>22.62</v>
      </c>
      <c r="T12" s="7">
        <f t="shared" si="16"/>
        <v>12000</v>
      </c>
      <c r="U12" s="7">
        <f t="shared" si="17"/>
        <v>4000</v>
      </c>
      <c r="V12" s="7">
        <f t="shared" si="18"/>
        <v>10</v>
      </c>
      <c r="W12" s="3">
        <f t="shared" si="5"/>
        <v>99999</v>
      </c>
      <c r="X12" s="3">
        <f t="shared" si="6"/>
        <v>4010</v>
      </c>
      <c r="Y12" s="3">
        <f t="shared" si="19"/>
        <v>12</v>
      </c>
      <c r="Z12" s="3">
        <f t="shared" si="20"/>
        <v>4</v>
      </c>
      <c r="AA12" s="3">
        <f t="shared" si="7"/>
        <v>99999.000012</v>
      </c>
      <c r="AB12" s="3">
        <f t="shared" si="7"/>
        <v>4010.000012</v>
      </c>
      <c r="AC12" s="3">
        <f t="shared" si="8"/>
        <v>17</v>
      </c>
      <c r="AD12" s="3">
        <f t="shared" si="9"/>
        <v>4</v>
      </c>
      <c r="AE12" s="3">
        <f t="shared" si="26"/>
        <v>99999.000012</v>
      </c>
      <c r="AF12" s="3">
        <f t="shared" si="21"/>
        <v>4010.000012</v>
      </c>
      <c r="AG12" s="3">
        <f t="shared" si="22"/>
        <v>17</v>
      </c>
      <c r="AH12" s="3">
        <f t="shared" si="23"/>
        <v>4</v>
      </c>
      <c r="AI12" s="1">
        <v>5</v>
      </c>
      <c r="AJ12" s="1">
        <f t="shared" si="24"/>
        <v>5</v>
      </c>
      <c r="AK12" s="1" t="str">
        <f t="shared" si="24"/>
        <v>Hofman Miroslav</v>
      </c>
      <c r="AL12" s="8" t="str">
        <f t="shared" si="24"/>
        <v>Seč</v>
      </c>
      <c r="AM12" s="9">
        <f t="shared" si="24"/>
        <v>28.46</v>
      </c>
      <c r="AN12" s="9">
        <f t="shared" si="24"/>
        <v>18.71</v>
      </c>
      <c r="AO12" s="1" t="str">
        <f t="shared" si="25"/>
        <v>Hofman Miroslav (Seč)</v>
      </c>
    </row>
    <row r="13" spans="1:41" ht="12.75">
      <c r="A13" s="1">
        <f t="shared" si="10"/>
        <v>999</v>
      </c>
      <c r="B13" s="1">
        <f t="shared" si="11"/>
        <v>999</v>
      </c>
      <c r="C13" s="1">
        <f t="shared" si="0"/>
        <v>999</v>
      </c>
      <c r="D13" s="1">
        <f t="shared" si="12"/>
        <v>999</v>
      </c>
      <c r="E13" s="12">
        <f t="shared" si="13"/>
        <v>999</v>
      </c>
      <c r="F13" s="13"/>
      <c r="G13" s="14"/>
      <c r="H13" s="15"/>
      <c r="I13" s="14"/>
      <c r="J13" s="15"/>
      <c r="K13" s="16"/>
      <c r="L13" s="17"/>
      <c r="M13" s="18">
        <f t="shared" si="1"/>
        <v>0</v>
      </c>
      <c r="N13" s="19">
        <f t="shared" si="14"/>
      </c>
      <c r="P13" s="6">
        <f t="shared" si="15"/>
        <v>9999</v>
      </c>
      <c r="Q13" s="6">
        <f t="shared" si="2"/>
        <v>9999</v>
      </c>
      <c r="R13" s="6">
        <f t="shared" si="3"/>
        <v>9999</v>
      </c>
      <c r="S13" s="6">
        <f t="shared" si="4"/>
        <v>9999</v>
      </c>
      <c r="T13" s="7">
        <f t="shared" si="16"/>
        <v>12000</v>
      </c>
      <c r="U13" s="7">
        <f t="shared" si="17"/>
        <v>9000</v>
      </c>
      <c r="V13" s="7">
        <f t="shared" si="18"/>
        <v>20</v>
      </c>
      <c r="W13" s="3">
        <f t="shared" si="5"/>
        <v>99999</v>
      </c>
      <c r="X13" s="3">
        <f t="shared" si="6"/>
        <v>99999</v>
      </c>
      <c r="Y13" s="3">
        <f t="shared" si="19"/>
        <v>12</v>
      </c>
      <c r="Z13" s="3">
        <f t="shared" si="20"/>
        <v>9</v>
      </c>
      <c r="AA13" s="3">
        <f t="shared" si="7"/>
        <v>99999.000013</v>
      </c>
      <c r="AB13" s="3">
        <f t="shared" si="7"/>
        <v>99999.000013</v>
      </c>
      <c r="AC13" s="3">
        <f t="shared" si="8"/>
        <v>18</v>
      </c>
      <c r="AD13" s="3">
        <f t="shared" si="9"/>
        <v>10</v>
      </c>
      <c r="AE13" s="3">
        <f t="shared" si="26"/>
        <v>99999.000013</v>
      </c>
      <c r="AF13" s="3">
        <f t="shared" si="21"/>
        <v>99999.000013</v>
      </c>
      <c r="AG13" s="3">
        <f t="shared" si="22"/>
        <v>18</v>
      </c>
      <c r="AH13" s="3">
        <f t="shared" si="23"/>
        <v>10</v>
      </c>
      <c r="AI13" s="1">
        <v>6</v>
      </c>
      <c r="AJ13" s="1">
        <f t="shared" si="24"/>
        <v>6</v>
      </c>
      <c r="AK13" s="1" t="str">
        <f t="shared" si="24"/>
        <v>Nový Jiří</v>
      </c>
      <c r="AL13" s="8" t="str">
        <f t="shared" si="24"/>
        <v>Lhenice</v>
      </c>
      <c r="AM13" s="9">
        <f t="shared" si="24"/>
        <v>20.44</v>
      </c>
      <c r="AN13" s="9">
        <f t="shared" si="24"/>
        <v>20.44</v>
      </c>
      <c r="AO13" s="1" t="str">
        <f t="shared" si="25"/>
        <v>Nový Jiří (Lhenice)</v>
      </c>
    </row>
    <row r="14" spans="1:41" ht="13.5" thickBot="1">
      <c r="A14" s="1">
        <f t="shared" si="10"/>
        <v>999</v>
      </c>
      <c r="B14" s="1">
        <f t="shared" si="11"/>
        <v>6</v>
      </c>
      <c r="C14" s="1">
        <f t="shared" si="0"/>
        <v>999</v>
      </c>
      <c r="D14" s="1">
        <f t="shared" si="12"/>
        <v>6</v>
      </c>
      <c r="E14" s="20">
        <f t="shared" si="13"/>
        <v>6</v>
      </c>
      <c r="F14" s="21">
        <v>9</v>
      </c>
      <c r="G14" s="22"/>
      <c r="H14" s="23" t="s">
        <v>73</v>
      </c>
      <c r="I14" s="22">
        <v>2009</v>
      </c>
      <c r="J14" s="23" t="s">
        <v>66</v>
      </c>
      <c r="K14" s="24">
        <v>23.87</v>
      </c>
      <c r="L14" s="25">
        <v>23.37</v>
      </c>
      <c r="M14" s="26">
        <f t="shared" si="1"/>
        <v>23.37</v>
      </c>
      <c r="N14" s="27" t="str">
        <f t="shared" si="14"/>
        <v>m</v>
      </c>
      <c r="P14" s="6">
        <f t="shared" si="15"/>
        <v>23.37</v>
      </c>
      <c r="Q14" s="6">
        <f t="shared" si="2"/>
        <v>47.24</v>
      </c>
      <c r="R14" s="6">
        <f t="shared" si="3"/>
        <v>9999</v>
      </c>
      <c r="S14" s="6">
        <f t="shared" si="4"/>
        <v>23.37</v>
      </c>
      <c r="T14" s="7">
        <f t="shared" si="16"/>
        <v>12000</v>
      </c>
      <c r="U14" s="7">
        <f t="shared" si="17"/>
        <v>6000</v>
      </c>
      <c r="V14" s="7">
        <f t="shared" si="18"/>
        <v>8</v>
      </c>
      <c r="W14" s="3">
        <f t="shared" si="5"/>
        <v>99999</v>
      </c>
      <c r="X14" s="3">
        <f t="shared" si="6"/>
        <v>6008</v>
      </c>
      <c r="Y14" s="3">
        <f t="shared" si="19"/>
        <v>12</v>
      </c>
      <c r="Z14" s="3">
        <f t="shared" si="20"/>
        <v>6</v>
      </c>
      <c r="AA14" s="3">
        <f aca="true" t="shared" si="27" ref="AA14:AA77">W14+ROW()*0.000001</f>
        <v>99999.000014</v>
      </c>
      <c r="AB14" s="3">
        <f aca="true" t="shared" si="28" ref="AB14:AB77">X14+ROW()*0.000001</f>
        <v>6008.000014</v>
      </c>
      <c r="AC14" s="3">
        <f aca="true" t="shared" si="29" ref="AC14:AC77">RANK(AA14,$AA$7:$AA$120,1)</f>
        <v>19</v>
      </c>
      <c r="AD14" s="3">
        <f aca="true" t="shared" si="30" ref="AD14:AD77">RANK(AB14,$AB$7:$AB$120,1)</f>
        <v>6</v>
      </c>
      <c r="AE14" s="3">
        <f t="shared" si="26"/>
        <v>99999.000014</v>
      </c>
      <c r="AF14" s="3">
        <f t="shared" si="21"/>
        <v>6008.000014</v>
      </c>
      <c r="AG14" s="3">
        <f t="shared" si="22"/>
        <v>19</v>
      </c>
      <c r="AH14" s="3">
        <f t="shared" si="23"/>
        <v>6</v>
      </c>
      <c r="AI14" s="1">
        <v>7</v>
      </c>
      <c r="AJ14" s="1">
        <f t="shared" si="24"/>
        <v>7</v>
      </c>
      <c r="AK14" s="1" t="str">
        <f t="shared" si="24"/>
        <v>Konopasek René</v>
      </c>
      <c r="AL14" s="8" t="str">
        <f t="shared" si="24"/>
        <v>Praha-Řepy</v>
      </c>
      <c r="AM14" s="9">
        <f t="shared" si="24"/>
        <v>20.45</v>
      </c>
      <c r="AN14" s="9">
        <f t="shared" si="24"/>
        <v>20.45</v>
      </c>
      <c r="AO14" s="1" t="str">
        <f t="shared" si="25"/>
        <v>Konopasek René (Praha-Řepy)</v>
      </c>
    </row>
    <row r="15" spans="1:41" ht="12.75">
      <c r="A15" s="1">
        <f t="shared" si="10"/>
        <v>999</v>
      </c>
      <c r="B15" s="1">
        <f t="shared" si="11"/>
        <v>8</v>
      </c>
      <c r="C15" s="1">
        <f t="shared" si="0"/>
        <v>999</v>
      </c>
      <c r="D15" s="1">
        <f t="shared" si="12"/>
        <v>8</v>
      </c>
      <c r="E15" s="12">
        <f t="shared" si="13"/>
        <v>8</v>
      </c>
      <c r="F15" s="13">
        <v>12</v>
      </c>
      <c r="G15" s="14"/>
      <c r="H15" s="15" t="s">
        <v>74</v>
      </c>
      <c r="I15" s="14">
        <v>2009</v>
      </c>
      <c r="J15" s="15" t="s">
        <v>75</v>
      </c>
      <c r="K15" s="16" t="s">
        <v>77</v>
      </c>
      <c r="L15" s="17" t="s">
        <v>77</v>
      </c>
      <c r="M15" s="18" t="str">
        <f t="shared" si="1"/>
        <v>NP</v>
      </c>
      <c r="N15" s="19" t="str">
        <f t="shared" si="14"/>
        <v>m</v>
      </c>
      <c r="P15" s="6">
        <f t="shared" si="15"/>
        <v>999</v>
      </c>
      <c r="Q15" s="6">
        <f t="shared" si="2"/>
        <v>999</v>
      </c>
      <c r="R15" s="6">
        <f t="shared" si="3"/>
        <v>9999</v>
      </c>
      <c r="S15" s="6">
        <f t="shared" si="4"/>
        <v>999</v>
      </c>
      <c r="T15" s="7">
        <f t="shared" si="16"/>
        <v>12000</v>
      </c>
      <c r="U15" s="7">
        <f t="shared" si="17"/>
        <v>8000</v>
      </c>
      <c r="V15" s="7">
        <f t="shared" si="18"/>
        <v>19</v>
      </c>
      <c r="W15" s="3">
        <f t="shared" si="5"/>
        <v>99999</v>
      </c>
      <c r="X15" s="3">
        <f t="shared" si="6"/>
        <v>8019</v>
      </c>
      <c r="Y15" s="3">
        <f t="shared" si="19"/>
        <v>12</v>
      </c>
      <c r="Z15" s="3">
        <f t="shared" si="20"/>
        <v>8</v>
      </c>
      <c r="AA15" s="3">
        <f t="shared" si="27"/>
        <v>99999.000015</v>
      </c>
      <c r="AB15" s="3">
        <f t="shared" si="28"/>
        <v>8019.000015</v>
      </c>
      <c r="AC15" s="3">
        <f t="shared" si="29"/>
        <v>20</v>
      </c>
      <c r="AD15" s="3">
        <f t="shared" si="30"/>
        <v>8</v>
      </c>
      <c r="AE15" s="3">
        <f t="shared" si="26"/>
        <v>99999.000015</v>
      </c>
      <c r="AF15" s="3">
        <f t="shared" si="21"/>
        <v>8019.000015</v>
      </c>
      <c r="AG15" s="3">
        <f t="shared" si="22"/>
        <v>20</v>
      </c>
      <c r="AH15" s="3">
        <f t="shared" si="23"/>
        <v>8</v>
      </c>
      <c r="AI15" s="1">
        <v>8</v>
      </c>
      <c r="AJ15" s="1">
        <f t="shared" si="24"/>
        <v>8</v>
      </c>
      <c r="AK15" s="1" t="str">
        <f t="shared" si="24"/>
        <v>Čížek Jan</v>
      </c>
      <c r="AL15" s="8" t="str">
        <f t="shared" si="24"/>
        <v>Nymburk</v>
      </c>
      <c r="AM15" s="9">
        <f t="shared" si="24"/>
        <v>23.01</v>
      </c>
      <c r="AN15" s="9">
        <f t="shared" si="24"/>
        <v>21.79</v>
      </c>
      <c r="AO15" s="1" t="str">
        <f t="shared" si="25"/>
        <v>Čížek Jan (Nymburk)</v>
      </c>
    </row>
    <row r="16" spans="1:41" ht="13.5" thickBot="1">
      <c r="A16" s="1">
        <f t="shared" si="10"/>
        <v>999</v>
      </c>
      <c r="B16" s="1">
        <f t="shared" si="11"/>
        <v>3</v>
      </c>
      <c r="C16" s="1">
        <f t="shared" si="0"/>
        <v>999</v>
      </c>
      <c r="D16" s="1">
        <f t="shared" si="12"/>
        <v>3</v>
      </c>
      <c r="E16" s="20">
        <f t="shared" si="13"/>
        <v>3</v>
      </c>
      <c r="F16" s="21">
        <v>13</v>
      </c>
      <c r="G16" s="22"/>
      <c r="H16" s="23" t="s">
        <v>76</v>
      </c>
      <c r="I16" s="22">
        <v>2010</v>
      </c>
      <c r="J16" s="23" t="s">
        <v>62</v>
      </c>
      <c r="K16" s="24">
        <v>20.84</v>
      </c>
      <c r="L16" s="25">
        <v>28.22</v>
      </c>
      <c r="M16" s="26">
        <f t="shared" si="1"/>
        <v>20.84</v>
      </c>
      <c r="N16" s="27" t="str">
        <f t="shared" si="14"/>
        <v>m</v>
      </c>
      <c r="P16" s="6">
        <f t="shared" si="15"/>
        <v>20.84</v>
      </c>
      <c r="Q16" s="6">
        <f t="shared" si="2"/>
        <v>49.06</v>
      </c>
      <c r="R16" s="6">
        <f t="shared" si="3"/>
        <v>9999</v>
      </c>
      <c r="S16" s="6">
        <f t="shared" si="4"/>
        <v>20.84</v>
      </c>
      <c r="T16" s="7">
        <f t="shared" si="16"/>
        <v>12000</v>
      </c>
      <c r="U16" s="7">
        <f t="shared" si="17"/>
        <v>3000</v>
      </c>
      <c r="V16" s="7">
        <f t="shared" si="18"/>
        <v>9</v>
      </c>
      <c r="W16" s="3">
        <f t="shared" si="5"/>
        <v>99999</v>
      </c>
      <c r="X16" s="3">
        <f t="shared" si="6"/>
        <v>3009</v>
      </c>
      <c r="Y16" s="3">
        <f t="shared" si="19"/>
        <v>12</v>
      </c>
      <c r="Z16" s="3">
        <f t="shared" si="20"/>
        <v>3</v>
      </c>
      <c r="AA16" s="3">
        <f t="shared" si="27"/>
        <v>99999.000016</v>
      </c>
      <c r="AB16" s="3">
        <f t="shared" si="28"/>
        <v>3009.000016</v>
      </c>
      <c r="AC16" s="3">
        <f t="shared" si="29"/>
        <v>21</v>
      </c>
      <c r="AD16" s="3">
        <f t="shared" si="30"/>
        <v>3</v>
      </c>
      <c r="AE16" s="3">
        <f t="shared" si="26"/>
        <v>99999.000016</v>
      </c>
      <c r="AF16" s="3">
        <f t="shared" si="21"/>
        <v>3009.000016</v>
      </c>
      <c r="AG16" s="3">
        <f t="shared" si="22"/>
        <v>21</v>
      </c>
      <c r="AH16" s="3">
        <f t="shared" si="23"/>
        <v>3</v>
      </c>
      <c r="AI16" s="1">
        <v>9</v>
      </c>
      <c r="AJ16" s="1">
        <f t="shared" si="24"/>
        <v>9</v>
      </c>
      <c r="AK16" s="1" t="str">
        <f t="shared" si="24"/>
        <v>Šmid Tadeáš</v>
      </c>
      <c r="AL16" s="8" t="str">
        <f t="shared" si="24"/>
        <v>Mojžíř</v>
      </c>
      <c r="AM16" s="8">
        <f t="shared" si="24"/>
        <v>23.23</v>
      </c>
      <c r="AN16" s="9">
        <f t="shared" si="24"/>
        <v>22.91</v>
      </c>
      <c r="AO16" s="1" t="str">
        <f t="shared" si="25"/>
        <v>Šmid Tadeáš (Mojžíř)</v>
      </c>
    </row>
    <row r="17" spans="1:41" ht="12.75">
      <c r="A17" s="1">
        <f t="shared" si="10"/>
        <v>10</v>
      </c>
      <c r="B17" s="1">
        <f t="shared" si="11"/>
        <v>999</v>
      </c>
      <c r="C17" s="1">
        <f aca="true" t="shared" si="31" ref="C17:C80">IF(N17="s",AG17,999)</f>
        <v>10</v>
      </c>
      <c r="D17" s="1">
        <f t="shared" si="12"/>
        <v>999</v>
      </c>
      <c r="E17" s="12">
        <f t="shared" si="13"/>
        <v>10</v>
      </c>
      <c r="F17" s="13">
        <v>21</v>
      </c>
      <c r="G17" s="14"/>
      <c r="H17" s="15" t="s">
        <v>45</v>
      </c>
      <c r="I17" s="14">
        <v>2007</v>
      </c>
      <c r="J17" s="15" t="s">
        <v>56</v>
      </c>
      <c r="K17" s="16">
        <v>23.51</v>
      </c>
      <c r="L17" s="17">
        <v>23.59</v>
      </c>
      <c r="M17" s="18">
        <f t="shared" si="1"/>
        <v>23.51</v>
      </c>
      <c r="N17" s="19" t="str">
        <f t="shared" si="14"/>
        <v>s</v>
      </c>
      <c r="P17" s="6">
        <f t="shared" si="15"/>
        <v>23.51</v>
      </c>
      <c r="Q17" s="6">
        <f t="shared" si="2"/>
        <v>47.1</v>
      </c>
      <c r="R17" s="6">
        <f t="shared" si="3"/>
        <v>23.51</v>
      </c>
      <c r="S17" s="6">
        <f t="shared" si="4"/>
        <v>9999</v>
      </c>
      <c r="T17" s="7">
        <f t="shared" si="16"/>
        <v>10000</v>
      </c>
      <c r="U17" s="7">
        <f t="shared" si="17"/>
        <v>9000</v>
      </c>
      <c r="V17" s="7">
        <f t="shared" si="18"/>
        <v>6</v>
      </c>
      <c r="W17" s="3">
        <f t="shared" si="5"/>
        <v>10006</v>
      </c>
      <c r="X17" s="3">
        <f t="shared" si="6"/>
        <v>99999</v>
      </c>
      <c r="Y17" s="3">
        <f t="shared" si="19"/>
        <v>10</v>
      </c>
      <c r="Z17" s="3">
        <f t="shared" si="20"/>
        <v>9</v>
      </c>
      <c r="AA17" s="3">
        <f t="shared" si="27"/>
        <v>10006.000017</v>
      </c>
      <c r="AB17" s="3">
        <f t="shared" si="28"/>
        <v>99999.000017</v>
      </c>
      <c r="AC17" s="3">
        <f t="shared" si="29"/>
        <v>10</v>
      </c>
      <c r="AD17" s="3">
        <f t="shared" si="30"/>
        <v>11</v>
      </c>
      <c r="AE17" s="3">
        <f t="shared" si="26"/>
        <v>10006.000017</v>
      </c>
      <c r="AF17" s="3">
        <f t="shared" si="21"/>
        <v>99999.000017</v>
      </c>
      <c r="AG17" s="3">
        <f t="shared" si="22"/>
        <v>10</v>
      </c>
      <c r="AH17" s="3">
        <f t="shared" si="23"/>
        <v>11</v>
      </c>
      <c r="AI17" s="1">
        <v>10</v>
      </c>
      <c r="AJ17" s="1">
        <f t="shared" si="24"/>
        <v>10</v>
      </c>
      <c r="AK17" s="1" t="str">
        <f t="shared" si="24"/>
        <v>Knybel Daniel</v>
      </c>
      <c r="AL17" s="8" t="str">
        <f t="shared" si="24"/>
        <v>Milovice-Mladá</v>
      </c>
      <c r="AM17" s="8">
        <f t="shared" si="24"/>
        <v>23.59</v>
      </c>
      <c r="AN17" s="9">
        <f t="shared" si="24"/>
        <v>23.51</v>
      </c>
      <c r="AO17" s="1" t="str">
        <f t="shared" si="25"/>
        <v>Knybel Daniel (Milovice-Mladá)</v>
      </c>
    </row>
    <row r="18" spans="1:40" ht="13.5" thickBot="1">
      <c r="A18" s="1">
        <f t="shared" si="10"/>
        <v>8</v>
      </c>
      <c r="B18" s="1">
        <f t="shared" si="11"/>
        <v>999</v>
      </c>
      <c r="C18" s="1">
        <f t="shared" si="31"/>
        <v>8</v>
      </c>
      <c r="D18" s="1">
        <f t="shared" si="12"/>
        <v>999</v>
      </c>
      <c r="E18" s="20">
        <f t="shared" si="13"/>
        <v>8</v>
      </c>
      <c r="F18" s="21">
        <v>22</v>
      </c>
      <c r="G18" s="22"/>
      <c r="H18" s="23" t="s">
        <v>46</v>
      </c>
      <c r="I18" s="22">
        <v>2008</v>
      </c>
      <c r="J18" s="23" t="s">
        <v>57</v>
      </c>
      <c r="K18" s="24">
        <v>21.79</v>
      </c>
      <c r="L18" s="25">
        <v>23.01</v>
      </c>
      <c r="M18" s="26">
        <f t="shared" si="1"/>
        <v>21.79</v>
      </c>
      <c r="N18" s="27" t="str">
        <f t="shared" si="14"/>
        <v>s</v>
      </c>
      <c r="P18" s="6">
        <f t="shared" si="15"/>
        <v>21.79</v>
      </c>
      <c r="Q18" s="6">
        <f t="shared" si="2"/>
        <v>44.8</v>
      </c>
      <c r="R18" s="6">
        <f t="shared" si="3"/>
        <v>21.79</v>
      </c>
      <c r="S18" s="6">
        <f t="shared" si="4"/>
        <v>9999</v>
      </c>
      <c r="T18" s="7">
        <f t="shared" si="16"/>
        <v>8000</v>
      </c>
      <c r="U18" s="7">
        <f t="shared" si="17"/>
        <v>9000</v>
      </c>
      <c r="V18" s="7">
        <f t="shared" si="18"/>
        <v>4</v>
      </c>
      <c r="W18" s="3">
        <f t="shared" si="5"/>
        <v>8004</v>
      </c>
      <c r="X18" s="3">
        <f t="shared" si="6"/>
        <v>99999</v>
      </c>
      <c r="Y18" s="3">
        <f t="shared" si="19"/>
        <v>8</v>
      </c>
      <c r="Z18" s="3">
        <f t="shared" si="20"/>
        <v>9</v>
      </c>
      <c r="AA18" s="3">
        <f t="shared" si="27"/>
        <v>8004.000018</v>
      </c>
      <c r="AB18" s="3">
        <f t="shared" si="28"/>
        <v>99999.000018</v>
      </c>
      <c r="AC18" s="3">
        <f t="shared" si="29"/>
        <v>8</v>
      </c>
      <c r="AD18" s="3">
        <f t="shared" si="30"/>
        <v>12</v>
      </c>
      <c r="AE18" s="3">
        <f t="shared" si="26"/>
        <v>8004.000018</v>
      </c>
      <c r="AF18" s="3">
        <f t="shared" si="21"/>
        <v>99999.000018</v>
      </c>
      <c r="AG18" s="3">
        <f t="shared" si="22"/>
        <v>8</v>
      </c>
      <c r="AH18" s="3">
        <f t="shared" si="23"/>
        <v>12</v>
      </c>
      <c r="AK18" s="5" t="s">
        <v>32</v>
      </c>
      <c r="AL18" s="8"/>
      <c r="AM18" s="8"/>
      <c r="AN18" s="8"/>
    </row>
    <row r="19" spans="1:41" ht="12.75">
      <c r="A19" s="1">
        <f t="shared" si="10"/>
        <v>7</v>
      </c>
      <c r="B19" s="1">
        <f t="shared" si="11"/>
        <v>999</v>
      </c>
      <c r="C19" s="1">
        <f t="shared" si="31"/>
        <v>7</v>
      </c>
      <c r="D19" s="1">
        <f t="shared" si="12"/>
        <v>999</v>
      </c>
      <c r="E19" s="12">
        <f t="shared" si="13"/>
        <v>7</v>
      </c>
      <c r="F19" s="13">
        <v>24</v>
      </c>
      <c r="G19" s="14"/>
      <c r="H19" s="15" t="s">
        <v>47</v>
      </c>
      <c r="I19" s="14">
        <v>2007</v>
      </c>
      <c r="J19" s="15" t="s">
        <v>58</v>
      </c>
      <c r="K19" s="16">
        <v>22.65</v>
      </c>
      <c r="L19" s="17">
        <v>20.45</v>
      </c>
      <c r="M19" s="18">
        <f t="shared" si="1"/>
        <v>20.45</v>
      </c>
      <c r="N19" s="19" t="str">
        <f t="shared" si="14"/>
        <v>s</v>
      </c>
      <c r="P19" s="6">
        <f t="shared" si="15"/>
        <v>20.45</v>
      </c>
      <c r="Q19" s="6">
        <f t="shared" si="2"/>
        <v>43.099999999999994</v>
      </c>
      <c r="R19" s="6">
        <f t="shared" si="3"/>
        <v>20.45</v>
      </c>
      <c r="S19" s="6">
        <f t="shared" si="4"/>
        <v>9999</v>
      </c>
      <c r="T19" s="7">
        <f t="shared" si="16"/>
        <v>7000</v>
      </c>
      <c r="U19" s="7">
        <f t="shared" si="17"/>
        <v>9000</v>
      </c>
      <c r="V19" s="7">
        <f t="shared" si="18"/>
        <v>3</v>
      </c>
      <c r="W19" s="3">
        <f t="shared" si="5"/>
        <v>7003</v>
      </c>
      <c r="X19" s="3">
        <f t="shared" si="6"/>
        <v>99999</v>
      </c>
      <c r="Y19" s="3">
        <f t="shared" si="19"/>
        <v>7</v>
      </c>
      <c r="Z19" s="3">
        <f t="shared" si="20"/>
        <v>9</v>
      </c>
      <c r="AA19" s="3">
        <f t="shared" si="27"/>
        <v>7003.000019</v>
      </c>
      <c r="AB19" s="3">
        <f t="shared" si="28"/>
        <v>99999.000019</v>
      </c>
      <c r="AC19" s="3">
        <f t="shared" si="29"/>
        <v>7</v>
      </c>
      <c r="AD19" s="3">
        <f t="shared" si="30"/>
        <v>13</v>
      </c>
      <c r="AE19" s="3">
        <f t="shared" si="26"/>
        <v>7003.000019</v>
      </c>
      <c r="AF19" s="3">
        <f t="shared" si="21"/>
        <v>99999.000019</v>
      </c>
      <c r="AG19" s="3">
        <f t="shared" si="22"/>
        <v>7</v>
      </c>
      <c r="AH19" s="3">
        <f t="shared" si="23"/>
        <v>13</v>
      </c>
      <c r="AI19" s="5">
        <v>1</v>
      </c>
      <c r="AJ19" s="5">
        <f aca="true" t="shared" si="32" ref="AJ19:AN28">VLOOKUP($AI19,$D$7:$N$120,AJ$7-1,0)</f>
        <v>1</v>
      </c>
      <c r="AK19" s="5" t="str">
        <f t="shared" si="32"/>
        <v>Říha Vojtěch Jan</v>
      </c>
      <c r="AL19" s="8" t="str">
        <f t="shared" si="32"/>
        <v>Choustníkovo Hradiště</v>
      </c>
      <c r="AM19" s="9">
        <f t="shared" si="32"/>
        <v>19.14</v>
      </c>
      <c r="AN19" s="10">
        <f t="shared" si="32"/>
        <v>19.14</v>
      </c>
      <c r="AO19" s="1" t="str">
        <f aca="true" t="shared" si="33" ref="AO19:AO28">AK19&amp;" ("&amp;AL19&amp;")"</f>
        <v>Říha Vojtěch Jan (Choustníkovo Hradiště)</v>
      </c>
    </row>
    <row r="20" spans="1:41" ht="13.5" thickBot="1">
      <c r="A20" s="1">
        <f t="shared" si="10"/>
        <v>5</v>
      </c>
      <c r="B20" s="1">
        <f t="shared" si="11"/>
        <v>999</v>
      </c>
      <c r="C20" s="1">
        <f t="shared" si="31"/>
        <v>5</v>
      </c>
      <c r="D20" s="1">
        <f t="shared" si="12"/>
        <v>999</v>
      </c>
      <c r="E20" s="20">
        <f t="shared" si="13"/>
        <v>5</v>
      </c>
      <c r="F20" s="21">
        <v>25</v>
      </c>
      <c r="G20" s="22"/>
      <c r="H20" s="23" t="s">
        <v>48</v>
      </c>
      <c r="I20" s="22">
        <v>2007</v>
      </c>
      <c r="J20" s="23" t="s">
        <v>59</v>
      </c>
      <c r="K20" s="24">
        <v>18.71</v>
      </c>
      <c r="L20" s="25">
        <v>28.46</v>
      </c>
      <c r="M20" s="26">
        <f t="shared" si="1"/>
        <v>18.71</v>
      </c>
      <c r="N20" s="27" t="str">
        <f t="shared" si="14"/>
        <v>s</v>
      </c>
      <c r="P20" s="6">
        <f t="shared" si="15"/>
        <v>18.71</v>
      </c>
      <c r="Q20" s="6">
        <f t="shared" si="2"/>
        <v>47.17</v>
      </c>
      <c r="R20" s="6">
        <f t="shared" si="3"/>
        <v>18.71</v>
      </c>
      <c r="S20" s="6">
        <f t="shared" si="4"/>
        <v>9999</v>
      </c>
      <c r="T20" s="7">
        <f t="shared" si="16"/>
        <v>5000</v>
      </c>
      <c r="U20" s="7">
        <f t="shared" si="17"/>
        <v>9000</v>
      </c>
      <c r="V20" s="7">
        <f t="shared" si="18"/>
        <v>7</v>
      </c>
      <c r="W20" s="3">
        <f t="shared" si="5"/>
        <v>5007</v>
      </c>
      <c r="X20" s="3">
        <f t="shared" si="6"/>
        <v>99999</v>
      </c>
      <c r="Y20" s="3">
        <f t="shared" si="19"/>
        <v>5</v>
      </c>
      <c r="Z20" s="3">
        <f t="shared" si="20"/>
        <v>9</v>
      </c>
      <c r="AA20" s="3">
        <f t="shared" si="27"/>
        <v>5007.00002</v>
      </c>
      <c r="AB20" s="3">
        <f t="shared" si="28"/>
        <v>99999.00002</v>
      </c>
      <c r="AC20" s="3">
        <f t="shared" si="29"/>
        <v>5</v>
      </c>
      <c r="AD20" s="3">
        <f t="shared" si="30"/>
        <v>14</v>
      </c>
      <c r="AE20" s="3">
        <f t="shared" si="26"/>
        <v>5007.00002</v>
      </c>
      <c r="AF20" s="3">
        <f t="shared" si="21"/>
        <v>99999.00002</v>
      </c>
      <c r="AG20" s="3">
        <f t="shared" si="22"/>
        <v>5</v>
      </c>
      <c r="AH20" s="3">
        <f t="shared" si="23"/>
        <v>14</v>
      </c>
      <c r="AI20" s="5">
        <v>2</v>
      </c>
      <c r="AJ20" s="5">
        <f t="shared" si="32"/>
        <v>2</v>
      </c>
      <c r="AK20" s="5" t="str">
        <f t="shared" si="32"/>
        <v>Novák Jakub</v>
      </c>
      <c r="AL20" s="8" t="str">
        <f t="shared" si="32"/>
        <v>Stará Říše</v>
      </c>
      <c r="AM20" s="9" t="str">
        <f t="shared" si="32"/>
        <v>NP</v>
      </c>
      <c r="AN20" s="10">
        <f t="shared" si="32"/>
        <v>20.59</v>
      </c>
      <c r="AO20" s="1" t="str">
        <f t="shared" si="33"/>
        <v>Novák Jakub (Stará Říše)</v>
      </c>
    </row>
    <row r="21" spans="1:41" ht="12.75">
      <c r="A21" s="1">
        <f t="shared" si="10"/>
        <v>6</v>
      </c>
      <c r="B21" s="1">
        <f t="shared" si="11"/>
        <v>999</v>
      </c>
      <c r="C21" s="1">
        <f t="shared" si="31"/>
        <v>6</v>
      </c>
      <c r="D21" s="1">
        <f t="shared" si="12"/>
        <v>999</v>
      </c>
      <c r="E21" s="12">
        <f t="shared" si="13"/>
        <v>6</v>
      </c>
      <c r="F21" s="13">
        <v>26</v>
      </c>
      <c r="G21" s="14"/>
      <c r="H21" s="15" t="s">
        <v>49</v>
      </c>
      <c r="I21" s="14">
        <v>2007</v>
      </c>
      <c r="J21" s="15" t="s">
        <v>60</v>
      </c>
      <c r="K21" s="16">
        <v>20.81</v>
      </c>
      <c r="L21" s="17">
        <v>20.44</v>
      </c>
      <c r="M21" s="18">
        <f t="shared" si="1"/>
        <v>20.44</v>
      </c>
      <c r="N21" s="19" t="str">
        <f t="shared" si="14"/>
        <v>s</v>
      </c>
      <c r="P21" s="6">
        <f t="shared" si="15"/>
        <v>20.44</v>
      </c>
      <c r="Q21" s="6">
        <f t="shared" si="2"/>
        <v>41.25</v>
      </c>
      <c r="R21" s="6">
        <f t="shared" si="3"/>
        <v>20.44</v>
      </c>
      <c r="S21" s="6">
        <f t="shared" si="4"/>
        <v>9999</v>
      </c>
      <c r="T21" s="7">
        <f t="shared" si="16"/>
        <v>6000</v>
      </c>
      <c r="U21" s="7">
        <f t="shared" si="17"/>
        <v>9000</v>
      </c>
      <c r="V21" s="7">
        <f t="shared" si="18"/>
        <v>2</v>
      </c>
      <c r="W21" s="3">
        <f t="shared" si="5"/>
        <v>6002</v>
      </c>
      <c r="X21" s="3">
        <f t="shared" si="6"/>
        <v>99999</v>
      </c>
      <c r="Y21" s="3">
        <f t="shared" si="19"/>
        <v>6</v>
      </c>
      <c r="Z21" s="3">
        <f t="shared" si="20"/>
        <v>9</v>
      </c>
      <c r="AA21" s="3">
        <f t="shared" si="27"/>
        <v>6002.000021</v>
      </c>
      <c r="AB21" s="3">
        <f t="shared" si="28"/>
        <v>99999.000021</v>
      </c>
      <c r="AC21" s="3">
        <f t="shared" si="29"/>
        <v>6</v>
      </c>
      <c r="AD21" s="3">
        <f t="shared" si="30"/>
        <v>15</v>
      </c>
      <c r="AE21" s="3">
        <f t="shared" si="26"/>
        <v>6002.000021</v>
      </c>
      <c r="AF21" s="3">
        <f t="shared" si="21"/>
        <v>99999.000021</v>
      </c>
      <c r="AG21" s="3">
        <f t="shared" si="22"/>
        <v>6</v>
      </c>
      <c r="AH21" s="3">
        <f t="shared" si="23"/>
        <v>15</v>
      </c>
      <c r="AI21" s="5">
        <v>3</v>
      </c>
      <c r="AJ21" s="5">
        <f t="shared" si="32"/>
        <v>3</v>
      </c>
      <c r="AK21" s="5" t="str">
        <f t="shared" si="32"/>
        <v>Tichý Ondřej</v>
      </c>
      <c r="AL21" s="8" t="str">
        <f t="shared" si="32"/>
        <v>Stará Říše</v>
      </c>
      <c r="AM21" s="9">
        <f t="shared" si="32"/>
        <v>28.22</v>
      </c>
      <c r="AN21" s="10">
        <f t="shared" si="32"/>
        <v>20.84</v>
      </c>
      <c r="AO21" s="1" t="str">
        <f t="shared" si="33"/>
        <v>Tichý Ondřej (Stará Říše)</v>
      </c>
    </row>
    <row r="22" spans="1:41" ht="13.5" thickBot="1">
      <c r="A22" s="1">
        <f t="shared" si="10"/>
        <v>4</v>
      </c>
      <c r="B22" s="1">
        <f t="shared" si="11"/>
        <v>999</v>
      </c>
      <c r="C22" s="1">
        <f t="shared" si="31"/>
        <v>4</v>
      </c>
      <c r="D22" s="1">
        <f t="shared" si="12"/>
        <v>999</v>
      </c>
      <c r="E22" s="20">
        <f t="shared" si="13"/>
        <v>4</v>
      </c>
      <c r="F22" s="21">
        <v>28</v>
      </c>
      <c r="G22" s="22"/>
      <c r="H22" s="23" t="s">
        <v>50</v>
      </c>
      <c r="I22" s="22">
        <v>2008</v>
      </c>
      <c r="J22" s="23" t="s">
        <v>61</v>
      </c>
      <c r="K22" s="24">
        <v>18.03</v>
      </c>
      <c r="L22" s="25" t="s">
        <v>77</v>
      </c>
      <c r="M22" s="26">
        <f t="shared" si="1"/>
        <v>18.03</v>
      </c>
      <c r="N22" s="27" t="str">
        <f t="shared" si="14"/>
        <v>s</v>
      </c>
      <c r="P22" s="6">
        <f t="shared" si="15"/>
        <v>18.03</v>
      </c>
      <c r="Q22" s="6">
        <f t="shared" si="2"/>
        <v>518.03</v>
      </c>
      <c r="R22" s="6">
        <f t="shared" si="3"/>
        <v>18.03</v>
      </c>
      <c r="S22" s="6">
        <f t="shared" si="4"/>
        <v>9999</v>
      </c>
      <c r="T22" s="7">
        <f t="shared" si="16"/>
        <v>4000</v>
      </c>
      <c r="U22" s="7">
        <f t="shared" si="17"/>
        <v>9000</v>
      </c>
      <c r="V22" s="7">
        <f t="shared" si="18"/>
        <v>16</v>
      </c>
      <c r="W22" s="3">
        <f t="shared" si="5"/>
        <v>4016</v>
      </c>
      <c r="X22" s="3">
        <f t="shared" si="6"/>
        <v>99999</v>
      </c>
      <c r="Y22" s="3">
        <f t="shared" si="19"/>
        <v>4</v>
      </c>
      <c r="Z22" s="3">
        <f t="shared" si="20"/>
        <v>9</v>
      </c>
      <c r="AA22" s="3">
        <f t="shared" si="27"/>
        <v>4016.000022</v>
      </c>
      <c r="AB22" s="3">
        <f t="shared" si="28"/>
        <v>99999.000022</v>
      </c>
      <c r="AC22" s="3">
        <f t="shared" si="29"/>
        <v>4</v>
      </c>
      <c r="AD22" s="3">
        <f t="shared" si="30"/>
        <v>16</v>
      </c>
      <c r="AE22" s="3">
        <f t="shared" si="26"/>
        <v>4016.000022</v>
      </c>
      <c r="AF22" s="3">
        <f t="shared" si="21"/>
        <v>99999.000022</v>
      </c>
      <c r="AG22" s="3">
        <f t="shared" si="22"/>
        <v>4</v>
      </c>
      <c r="AH22" s="3">
        <f t="shared" si="23"/>
        <v>16</v>
      </c>
      <c r="AI22" s="5">
        <v>4</v>
      </c>
      <c r="AJ22" s="5">
        <f t="shared" si="32"/>
        <v>4</v>
      </c>
      <c r="AK22" s="5" t="str">
        <f t="shared" si="32"/>
        <v>Silvar Matěj</v>
      </c>
      <c r="AL22" s="8" t="str">
        <f t="shared" si="32"/>
        <v>Sloveč</v>
      </c>
      <c r="AM22" s="9">
        <f t="shared" si="32"/>
        <v>29.15</v>
      </c>
      <c r="AN22" s="10">
        <f t="shared" si="32"/>
        <v>22.62</v>
      </c>
      <c r="AO22" s="1" t="str">
        <f t="shared" si="33"/>
        <v>Silvar Matěj (Sloveč)</v>
      </c>
    </row>
    <row r="23" spans="1:41" ht="12.75">
      <c r="A23" s="1">
        <f t="shared" si="10"/>
        <v>11</v>
      </c>
      <c r="B23" s="1">
        <f t="shared" si="11"/>
        <v>999</v>
      </c>
      <c r="C23" s="1">
        <f t="shared" si="31"/>
        <v>11</v>
      </c>
      <c r="D23" s="1">
        <f t="shared" si="12"/>
        <v>999</v>
      </c>
      <c r="E23" s="12">
        <f t="shared" si="13"/>
        <v>11</v>
      </c>
      <c r="F23" s="13">
        <v>29</v>
      </c>
      <c r="G23" s="14"/>
      <c r="H23" s="15" t="s">
        <v>51</v>
      </c>
      <c r="I23" s="14">
        <v>2008</v>
      </c>
      <c r="J23" s="15" t="s">
        <v>56</v>
      </c>
      <c r="K23" s="16">
        <v>43.99</v>
      </c>
      <c r="L23" s="17">
        <v>25.57</v>
      </c>
      <c r="M23" s="18">
        <f t="shared" si="1"/>
        <v>25.57</v>
      </c>
      <c r="N23" s="19" t="str">
        <f t="shared" si="14"/>
        <v>s</v>
      </c>
      <c r="P23" s="6">
        <f t="shared" si="15"/>
        <v>25.57</v>
      </c>
      <c r="Q23" s="6">
        <f t="shared" si="2"/>
        <v>69.56</v>
      </c>
      <c r="R23" s="6">
        <f t="shared" si="3"/>
        <v>25.57</v>
      </c>
      <c r="S23" s="6">
        <f t="shared" si="4"/>
        <v>9999</v>
      </c>
      <c r="T23" s="7">
        <f t="shared" si="16"/>
        <v>11000</v>
      </c>
      <c r="U23" s="7">
        <f t="shared" si="17"/>
        <v>9000</v>
      </c>
      <c r="V23" s="7">
        <f t="shared" si="18"/>
        <v>12</v>
      </c>
      <c r="W23" s="3">
        <f t="shared" si="5"/>
        <v>11012</v>
      </c>
      <c r="X23" s="3">
        <f t="shared" si="6"/>
        <v>99999</v>
      </c>
      <c r="Y23" s="3">
        <f t="shared" si="19"/>
        <v>11</v>
      </c>
      <c r="Z23" s="3">
        <f t="shared" si="20"/>
        <v>9</v>
      </c>
      <c r="AA23" s="3">
        <f t="shared" si="27"/>
        <v>11012.000023</v>
      </c>
      <c r="AB23" s="3">
        <f t="shared" si="28"/>
        <v>99999.000023</v>
      </c>
      <c r="AC23" s="3">
        <f t="shared" si="29"/>
        <v>11</v>
      </c>
      <c r="AD23" s="3">
        <f t="shared" si="30"/>
        <v>17</v>
      </c>
      <c r="AE23" s="3">
        <f t="shared" si="26"/>
        <v>11012.000023</v>
      </c>
      <c r="AF23" s="3">
        <f t="shared" si="21"/>
        <v>99999.000023</v>
      </c>
      <c r="AG23" s="3">
        <f t="shared" si="22"/>
        <v>11</v>
      </c>
      <c r="AH23" s="3">
        <f t="shared" si="23"/>
        <v>17</v>
      </c>
      <c r="AI23" s="1">
        <v>5</v>
      </c>
      <c r="AJ23" s="1">
        <f t="shared" si="32"/>
        <v>5</v>
      </c>
      <c r="AK23" s="1" t="str">
        <f t="shared" si="32"/>
        <v>Pitchenko Ruslan</v>
      </c>
      <c r="AL23" s="8" t="str">
        <f t="shared" si="32"/>
        <v>Ostrava-Nová Ves</v>
      </c>
      <c r="AM23" s="9">
        <f t="shared" si="32"/>
        <v>22.73</v>
      </c>
      <c r="AN23" s="9">
        <f t="shared" si="32"/>
        <v>22.73</v>
      </c>
      <c r="AO23" s="1" t="str">
        <f t="shared" si="33"/>
        <v>Pitchenko Ruslan (Ostrava-Nová Ves)</v>
      </c>
    </row>
    <row r="24" spans="1:41" ht="13.5" thickBot="1">
      <c r="A24" s="1">
        <f t="shared" si="10"/>
        <v>1</v>
      </c>
      <c r="B24" s="1">
        <f t="shared" si="11"/>
        <v>999</v>
      </c>
      <c r="C24" s="1">
        <f t="shared" si="31"/>
        <v>1</v>
      </c>
      <c r="D24" s="1">
        <f t="shared" si="12"/>
        <v>999</v>
      </c>
      <c r="E24" s="20">
        <f t="shared" si="13"/>
        <v>1</v>
      </c>
      <c r="F24" s="21">
        <v>33</v>
      </c>
      <c r="G24" s="22"/>
      <c r="H24" s="23" t="s">
        <v>52</v>
      </c>
      <c r="I24" s="22">
        <v>2007</v>
      </c>
      <c r="J24" s="23" t="s">
        <v>59</v>
      </c>
      <c r="K24" s="24">
        <v>16.8</v>
      </c>
      <c r="L24" s="25" t="s">
        <v>77</v>
      </c>
      <c r="M24" s="26">
        <f t="shared" si="1"/>
        <v>16.8</v>
      </c>
      <c r="N24" s="27" t="str">
        <f t="shared" si="14"/>
        <v>s</v>
      </c>
      <c r="P24" s="6">
        <f t="shared" si="15"/>
        <v>16.8</v>
      </c>
      <c r="Q24" s="6">
        <f t="shared" si="2"/>
        <v>516.8</v>
      </c>
      <c r="R24" s="6">
        <f t="shared" si="3"/>
        <v>16.8</v>
      </c>
      <c r="S24" s="6">
        <f t="shared" si="4"/>
        <v>9999</v>
      </c>
      <c r="T24" s="7">
        <f t="shared" si="16"/>
        <v>1000</v>
      </c>
      <c r="U24" s="7">
        <f t="shared" si="17"/>
        <v>9000</v>
      </c>
      <c r="V24" s="7">
        <f t="shared" si="18"/>
        <v>13</v>
      </c>
      <c r="W24" s="3">
        <f t="shared" si="5"/>
        <v>1013</v>
      </c>
      <c r="X24" s="3">
        <f t="shared" si="6"/>
        <v>99999</v>
      </c>
      <c r="Y24" s="3">
        <f t="shared" si="19"/>
        <v>1</v>
      </c>
      <c r="Z24" s="3">
        <f t="shared" si="20"/>
        <v>9</v>
      </c>
      <c r="AA24" s="3">
        <f t="shared" si="27"/>
        <v>1013.000024</v>
      </c>
      <c r="AB24" s="3">
        <f t="shared" si="28"/>
        <v>99999.000024</v>
      </c>
      <c r="AC24" s="3">
        <f t="shared" si="29"/>
        <v>1</v>
      </c>
      <c r="AD24" s="3">
        <f t="shared" si="30"/>
        <v>18</v>
      </c>
      <c r="AE24" s="3">
        <f t="shared" si="26"/>
        <v>1013.000024</v>
      </c>
      <c r="AF24" s="3">
        <f t="shared" si="21"/>
        <v>99999.000024</v>
      </c>
      <c r="AG24" s="3">
        <f t="shared" si="22"/>
        <v>1</v>
      </c>
      <c r="AH24" s="3">
        <f t="shared" si="23"/>
        <v>18</v>
      </c>
      <c r="AI24" s="1">
        <v>6</v>
      </c>
      <c r="AJ24" s="1">
        <f t="shared" si="32"/>
        <v>6</v>
      </c>
      <c r="AK24" s="1" t="str">
        <f t="shared" si="32"/>
        <v>Gregořica Filip</v>
      </c>
      <c r="AL24" s="8" t="str">
        <f t="shared" si="32"/>
        <v>Ostrava-Nová Ves</v>
      </c>
      <c r="AM24" s="9">
        <f t="shared" si="32"/>
        <v>23.37</v>
      </c>
      <c r="AN24" s="9">
        <f t="shared" si="32"/>
        <v>23.37</v>
      </c>
      <c r="AO24" s="1" t="str">
        <f t="shared" si="33"/>
        <v>Gregořica Filip (Ostrava-Nová Ves)</v>
      </c>
    </row>
    <row r="25" spans="1:41" ht="12.75">
      <c r="A25" s="1">
        <f t="shared" si="10"/>
        <v>2</v>
      </c>
      <c r="B25" s="1">
        <f t="shared" si="11"/>
        <v>999</v>
      </c>
      <c r="C25" s="1">
        <f t="shared" si="31"/>
        <v>2</v>
      </c>
      <c r="D25" s="1">
        <f t="shared" si="12"/>
        <v>999</v>
      </c>
      <c r="E25" s="12">
        <f t="shared" si="13"/>
        <v>2</v>
      </c>
      <c r="F25" s="13">
        <v>34</v>
      </c>
      <c r="G25" s="14"/>
      <c r="H25" s="15" t="s">
        <v>53</v>
      </c>
      <c r="I25" s="14">
        <v>2007</v>
      </c>
      <c r="J25" s="15" t="s">
        <v>62</v>
      </c>
      <c r="K25" s="16">
        <v>17.98</v>
      </c>
      <c r="L25" s="17" t="s">
        <v>77</v>
      </c>
      <c r="M25" s="18">
        <f t="shared" si="1"/>
        <v>17.98</v>
      </c>
      <c r="N25" s="19" t="str">
        <f t="shared" si="14"/>
        <v>s</v>
      </c>
      <c r="P25" s="6">
        <f t="shared" si="15"/>
        <v>17.98</v>
      </c>
      <c r="Q25" s="6">
        <f t="shared" si="2"/>
        <v>517.98</v>
      </c>
      <c r="R25" s="6">
        <f t="shared" si="3"/>
        <v>17.98</v>
      </c>
      <c r="S25" s="6">
        <f t="shared" si="4"/>
        <v>9999</v>
      </c>
      <c r="T25" s="7">
        <f t="shared" si="16"/>
        <v>2000</v>
      </c>
      <c r="U25" s="7">
        <f t="shared" si="17"/>
        <v>9000</v>
      </c>
      <c r="V25" s="7">
        <f t="shared" si="18"/>
        <v>14</v>
      </c>
      <c r="W25" s="3">
        <f t="shared" si="5"/>
        <v>2014</v>
      </c>
      <c r="X25" s="3">
        <f t="shared" si="6"/>
        <v>99999</v>
      </c>
      <c r="Y25" s="3">
        <f t="shared" si="19"/>
        <v>2</v>
      </c>
      <c r="Z25" s="3">
        <f t="shared" si="20"/>
        <v>9</v>
      </c>
      <c r="AA25" s="3">
        <f t="shared" si="27"/>
        <v>2014.000025</v>
      </c>
      <c r="AB25" s="3">
        <f t="shared" si="28"/>
        <v>99999.000025</v>
      </c>
      <c r="AC25" s="3">
        <f t="shared" si="29"/>
        <v>2</v>
      </c>
      <c r="AD25" s="3">
        <f t="shared" si="30"/>
        <v>19</v>
      </c>
      <c r="AE25" s="3">
        <f t="shared" si="26"/>
        <v>2014.000025</v>
      </c>
      <c r="AF25" s="3">
        <f t="shared" si="21"/>
        <v>99999.000025</v>
      </c>
      <c r="AG25" s="3">
        <f t="shared" si="22"/>
        <v>2</v>
      </c>
      <c r="AH25" s="3">
        <f t="shared" si="23"/>
        <v>19</v>
      </c>
      <c r="AI25" s="1">
        <v>7</v>
      </c>
      <c r="AJ25" s="1">
        <f t="shared" si="32"/>
        <v>7</v>
      </c>
      <c r="AK25" s="1" t="str">
        <f t="shared" si="32"/>
        <v>Bezděk David</v>
      </c>
      <c r="AL25" s="8" t="str">
        <f t="shared" si="32"/>
        <v>Praha-Řepy</v>
      </c>
      <c r="AM25" s="9">
        <f t="shared" si="32"/>
        <v>26.93</v>
      </c>
      <c r="AN25" s="9">
        <f t="shared" si="32"/>
        <v>26.93</v>
      </c>
      <c r="AO25" s="1" t="str">
        <f t="shared" si="33"/>
        <v>Bezděk David (Praha-Řepy)</v>
      </c>
    </row>
    <row r="26" spans="1:41" ht="13.5" thickBot="1">
      <c r="A26" s="1">
        <f t="shared" si="10"/>
        <v>9</v>
      </c>
      <c r="B26" s="1">
        <f t="shared" si="11"/>
        <v>999</v>
      </c>
      <c r="C26" s="1">
        <f t="shared" si="31"/>
        <v>9</v>
      </c>
      <c r="D26" s="1">
        <f t="shared" si="12"/>
        <v>999</v>
      </c>
      <c r="E26" s="20">
        <f t="shared" si="13"/>
        <v>9</v>
      </c>
      <c r="F26" s="21">
        <v>35</v>
      </c>
      <c r="G26" s="22"/>
      <c r="H26" s="23" t="s">
        <v>54</v>
      </c>
      <c r="I26" s="22">
        <v>2008</v>
      </c>
      <c r="J26" s="23" t="s">
        <v>63</v>
      </c>
      <c r="K26" s="24">
        <v>22.91</v>
      </c>
      <c r="L26" s="25">
        <v>23.23</v>
      </c>
      <c r="M26" s="26">
        <f t="shared" si="1"/>
        <v>22.91</v>
      </c>
      <c r="N26" s="27" t="str">
        <f t="shared" si="14"/>
        <v>s</v>
      </c>
      <c r="P26" s="6">
        <f t="shared" si="15"/>
        <v>22.91</v>
      </c>
      <c r="Q26" s="6">
        <f t="shared" si="2"/>
        <v>46.14</v>
      </c>
      <c r="R26" s="6">
        <f t="shared" si="3"/>
        <v>22.91</v>
      </c>
      <c r="S26" s="6">
        <f t="shared" si="4"/>
        <v>9999</v>
      </c>
      <c r="T26" s="7">
        <f t="shared" si="16"/>
        <v>9000</v>
      </c>
      <c r="U26" s="7">
        <f t="shared" si="17"/>
        <v>9000</v>
      </c>
      <c r="V26" s="7">
        <f t="shared" si="18"/>
        <v>5</v>
      </c>
      <c r="W26" s="3">
        <f t="shared" si="5"/>
        <v>9005</v>
      </c>
      <c r="X26" s="3">
        <f t="shared" si="6"/>
        <v>99999</v>
      </c>
      <c r="Y26" s="3">
        <f t="shared" si="19"/>
        <v>9</v>
      </c>
      <c r="Z26" s="3">
        <f t="shared" si="20"/>
        <v>9</v>
      </c>
      <c r="AA26" s="3">
        <f t="shared" si="27"/>
        <v>9005.000026</v>
      </c>
      <c r="AB26" s="3">
        <f t="shared" si="28"/>
        <v>99999.000026</v>
      </c>
      <c r="AC26" s="3">
        <f t="shared" si="29"/>
        <v>9</v>
      </c>
      <c r="AD26" s="3">
        <f t="shared" si="30"/>
        <v>20</v>
      </c>
      <c r="AE26" s="3">
        <f t="shared" si="26"/>
        <v>9005.000026</v>
      </c>
      <c r="AF26" s="3">
        <f t="shared" si="21"/>
        <v>99999.000026</v>
      </c>
      <c r="AG26" s="3">
        <f t="shared" si="22"/>
        <v>9</v>
      </c>
      <c r="AH26" s="3">
        <f t="shared" si="23"/>
        <v>20</v>
      </c>
      <c r="AI26" s="1">
        <v>8</v>
      </c>
      <c r="AJ26" s="1">
        <f t="shared" si="32"/>
        <v>8</v>
      </c>
      <c r="AK26" s="1" t="str">
        <f t="shared" si="32"/>
        <v>Feifer Jan</v>
      </c>
      <c r="AL26" s="8" t="str">
        <f t="shared" si="32"/>
        <v>Libřice</v>
      </c>
      <c r="AM26" s="9" t="str">
        <f t="shared" si="32"/>
        <v>NP</v>
      </c>
      <c r="AN26" s="9" t="str">
        <f t="shared" si="32"/>
        <v>NP</v>
      </c>
      <c r="AO26" s="1" t="str">
        <f t="shared" si="33"/>
        <v>Feifer Jan (Libřice)</v>
      </c>
    </row>
    <row r="27" spans="1:41" ht="12.75">
      <c r="A27" s="1">
        <f t="shared" si="10"/>
        <v>3</v>
      </c>
      <c r="B27" s="1">
        <f t="shared" si="11"/>
        <v>999</v>
      </c>
      <c r="C27" s="1">
        <f t="shared" si="31"/>
        <v>3</v>
      </c>
      <c r="D27" s="1">
        <f t="shared" si="12"/>
        <v>999</v>
      </c>
      <c r="E27" s="12">
        <f t="shared" si="13"/>
        <v>3</v>
      </c>
      <c r="F27" s="13">
        <v>36</v>
      </c>
      <c r="G27" s="14"/>
      <c r="H27" s="15" t="s">
        <v>55</v>
      </c>
      <c r="I27" s="14">
        <v>2007</v>
      </c>
      <c r="J27" s="15" t="s">
        <v>64</v>
      </c>
      <c r="K27" s="16">
        <v>18.02</v>
      </c>
      <c r="L27" s="17" t="s">
        <v>77</v>
      </c>
      <c r="M27" s="18">
        <f t="shared" si="1"/>
        <v>18.02</v>
      </c>
      <c r="N27" s="19" t="str">
        <f t="shared" si="14"/>
        <v>s</v>
      </c>
      <c r="P27" s="6">
        <f t="shared" si="15"/>
        <v>18.02</v>
      </c>
      <c r="Q27" s="6">
        <f t="shared" si="2"/>
        <v>518.02</v>
      </c>
      <c r="R27" s="6">
        <f t="shared" si="3"/>
        <v>18.02</v>
      </c>
      <c r="S27" s="6">
        <f t="shared" si="4"/>
        <v>9999</v>
      </c>
      <c r="T27" s="7">
        <f t="shared" si="16"/>
        <v>3000</v>
      </c>
      <c r="U27" s="7">
        <f t="shared" si="17"/>
        <v>9000</v>
      </c>
      <c r="V27" s="7">
        <f t="shared" si="18"/>
        <v>15</v>
      </c>
      <c r="W27" s="3">
        <f t="shared" si="5"/>
        <v>3015</v>
      </c>
      <c r="X27" s="3">
        <f t="shared" si="6"/>
        <v>99999</v>
      </c>
      <c r="Y27" s="3">
        <f t="shared" si="19"/>
        <v>3</v>
      </c>
      <c r="Z27" s="3">
        <f t="shared" si="20"/>
        <v>9</v>
      </c>
      <c r="AA27" s="3">
        <f t="shared" si="27"/>
        <v>3015.000027</v>
      </c>
      <c r="AB27" s="3">
        <f t="shared" si="28"/>
        <v>99999.000027</v>
      </c>
      <c r="AC27" s="3">
        <f t="shared" si="29"/>
        <v>3</v>
      </c>
      <c r="AD27" s="3">
        <f t="shared" si="30"/>
        <v>21</v>
      </c>
      <c r="AE27" s="3">
        <f t="shared" si="26"/>
        <v>3015.000027</v>
      </c>
      <c r="AF27" s="3">
        <f t="shared" si="21"/>
        <v>99999.000027</v>
      </c>
      <c r="AG27" s="3">
        <f t="shared" si="22"/>
        <v>3</v>
      </c>
      <c r="AH27" s="3">
        <f t="shared" si="23"/>
        <v>21</v>
      </c>
      <c r="AI27" s="1">
        <v>9</v>
      </c>
      <c r="AJ27" s="1" t="e">
        <f t="shared" si="32"/>
        <v>#N/A</v>
      </c>
      <c r="AK27" s="1" t="e">
        <f t="shared" si="32"/>
        <v>#N/A</v>
      </c>
      <c r="AL27" s="8" t="e">
        <f t="shared" si="32"/>
        <v>#N/A</v>
      </c>
      <c r="AM27" s="8" t="e">
        <f t="shared" si="32"/>
        <v>#N/A</v>
      </c>
      <c r="AN27" s="9" t="e">
        <f t="shared" si="32"/>
        <v>#N/A</v>
      </c>
      <c r="AO27" s="1" t="e">
        <f t="shared" si="33"/>
        <v>#N/A</v>
      </c>
    </row>
    <row r="28" spans="1:41" ht="13.5" thickBot="1">
      <c r="A28" s="1">
        <f t="shared" si="10"/>
        <v>999</v>
      </c>
      <c r="B28" s="1">
        <f t="shared" si="11"/>
        <v>999</v>
      </c>
      <c r="C28" s="1">
        <f t="shared" si="31"/>
        <v>999</v>
      </c>
      <c r="D28" s="1">
        <f t="shared" si="12"/>
        <v>999</v>
      </c>
      <c r="E28" s="20">
        <f t="shared" si="13"/>
        <v>999</v>
      </c>
      <c r="F28" s="21"/>
      <c r="G28" s="22"/>
      <c r="H28" s="23"/>
      <c r="I28" s="22"/>
      <c r="J28" s="23"/>
      <c r="K28" s="24"/>
      <c r="L28" s="25"/>
      <c r="M28" s="26">
        <f t="shared" si="1"/>
        <v>0</v>
      </c>
      <c r="N28" s="27">
        <f t="shared" si="14"/>
      </c>
      <c r="P28" s="6">
        <f t="shared" si="15"/>
        <v>9999</v>
      </c>
      <c r="Q28" s="6">
        <f t="shared" si="2"/>
        <v>9999</v>
      </c>
      <c r="R28" s="6">
        <f t="shared" si="3"/>
        <v>9999</v>
      </c>
      <c r="S28" s="6">
        <f t="shared" si="4"/>
        <v>9999</v>
      </c>
      <c r="T28" s="7">
        <f t="shared" si="16"/>
        <v>12000</v>
      </c>
      <c r="U28" s="7">
        <f t="shared" si="17"/>
        <v>9000</v>
      </c>
      <c r="V28" s="7">
        <f t="shared" si="18"/>
        <v>20</v>
      </c>
      <c r="W28" s="3">
        <f t="shared" si="5"/>
        <v>99999</v>
      </c>
      <c r="X28" s="3">
        <f t="shared" si="6"/>
        <v>99999</v>
      </c>
      <c r="Y28" s="3">
        <f t="shared" si="19"/>
        <v>12</v>
      </c>
      <c r="Z28" s="3">
        <f t="shared" si="20"/>
        <v>9</v>
      </c>
      <c r="AA28" s="3">
        <f t="shared" si="27"/>
        <v>99999.000028</v>
      </c>
      <c r="AB28" s="3">
        <f t="shared" si="28"/>
        <v>99999.000028</v>
      </c>
      <c r="AC28" s="3">
        <f t="shared" si="29"/>
        <v>22</v>
      </c>
      <c r="AD28" s="3">
        <f t="shared" si="30"/>
        <v>22</v>
      </c>
      <c r="AE28" s="3">
        <f t="shared" si="26"/>
        <v>99999.000028</v>
      </c>
      <c r="AF28" s="3">
        <f t="shared" si="21"/>
        <v>99999.000028</v>
      </c>
      <c r="AG28" s="3">
        <f t="shared" si="22"/>
        <v>22</v>
      </c>
      <c r="AH28" s="3">
        <f t="shared" si="23"/>
        <v>22</v>
      </c>
      <c r="AI28" s="1">
        <v>10</v>
      </c>
      <c r="AJ28" s="1" t="e">
        <f t="shared" si="32"/>
        <v>#N/A</v>
      </c>
      <c r="AK28" s="1" t="e">
        <f t="shared" si="32"/>
        <v>#N/A</v>
      </c>
      <c r="AL28" s="8" t="e">
        <f t="shared" si="32"/>
        <v>#N/A</v>
      </c>
      <c r="AM28" s="8" t="e">
        <f t="shared" si="32"/>
        <v>#N/A</v>
      </c>
      <c r="AN28" s="9" t="e">
        <f t="shared" si="32"/>
        <v>#N/A</v>
      </c>
      <c r="AO28" s="1" t="e">
        <f t="shared" si="33"/>
        <v>#N/A</v>
      </c>
    </row>
    <row r="29" spans="1:34" ht="12.75">
      <c r="A29" s="1">
        <f t="shared" si="10"/>
        <v>999</v>
      </c>
      <c r="B29" s="1">
        <f t="shared" si="11"/>
        <v>999</v>
      </c>
      <c r="C29" s="1">
        <f t="shared" si="31"/>
        <v>999</v>
      </c>
      <c r="D29" s="1">
        <f t="shared" si="12"/>
        <v>999</v>
      </c>
      <c r="E29" s="12">
        <f t="shared" si="13"/>
        <v>999</v>
      </c>
      <c r="F29" s="13"/>
      <c r="G29" s="14"/>
      <c r="H29" s="15"/>
      <c r="I29" s="14"/>
      <c r="J29" s="15"/>
      <c r="K29" s="16"/>
      <c r="L29" s="17"/>
      <c r="M29" s="18">
        <f t="shared" si="1"/>
        <v>0</v>
      </c>
      <c r="N29" s="19">
        <f t="shared" si="14"/>
      </c>
      <c r="P29" s="6">
        <f t="shared" si="15"/>
        <v>9999</v>
      </c>
      <c r="Q29" s="6">
        <f t="shared" si="2"/>
        <v>9999</v>
      </c>
      <c r="R29" s="6">
        <f t="shared" si="3"/>
        <v>9999</v>
      </c>
      <c r="S29" s="6">
        <f t="shared" si="4"/>
        <v>9999</v>
      </c>
      <c r="T29" s="7">
        <f t="shared" si="16"/>
        <v>12000</v>
      </c>
      <c r="U29" s="7">
        <f t="shared" si="17"/>
        <v>9000</v>
      </c>
      <c r="V29" s="7">
        <f t="shared" si="18"/>
        <v>20</v>
      </c>
      <c r="W29" s="3">
        <f t="shared" si="5"/>
        <v>99999</v>
      </c>
      <c r="X29" s="3">
        <f t="shared" si="6"/>
        <v>99999</v>
      </c>
      <c r="Y29" s="3">
        <f t="shared" si="19"/>
        <v>12</v>
      </c>
      <c r="Z29" s="3">
        <f t="shared" si="20"/>
        <v>9</v>
      </c>
      <c r="AA29" s="3">
        <f t="shared" si="27"/>
        <v>99999.000029</v>
      </c>
      <c r="AB29" s="3">
        <f t="shared" si="28"/>
        <v>99999.000029</v>
      </c>
      <c r="AC29" s="3">
        <f t="shared" si="29"/>
        <v>23</v>
      </c>
      <c r="AD29" s="3">
        <f t="shared" si="30"/>
        <v>23</v>
      </c>
      <c r="AE29" s="3">
        <f t="shared" si="26"/>
        <v>99999.000029</v>
      </c>
      <c r="AF29" s="3">
        <f t="shared" si="21"/>
        <v>99999.000029</v>
      </c>
      <c r="AG29" s="3">
        <f t="shared" si="22"/>
        <v>23</v>
      </c>
      <c r="AH29" s="3">
        <f t="shared" si="23"/>
        <v>23</v>
      </c>
    </row>
    <row r="30" spans="1:34" ht="13.5" thickBot="1">
      <c r="A30" s="1">
        <f t="shared" si="10"/>
        <v>999</v>
      </c>
      <c r="B30" s="1">
        <f t="shared" si="11"/>
        <v>999</v>
      </c>
      <c r="C30" s="1">
        <f t="shared" si="31"/>
        <v>999</v>
      </c>
      <c r="D30" s="1">
        <f t="shared" si="12"/>
        <v>999</v>
      </c>
      <c r="E30" s="20">
        <f t="shared" si="13"/>
        <v>999</v>
      </c>
      <c r="F30" s="21"/>
      <c r="G30" s="22"/>
      <c r="H30" s="23"/>
      <c r="I30" s="22"/>
      <c r="J30" s="23"/>
      <c r="K30" s="24"/>
      <c r="L30" s="25"/>
      <c r="M30" s="26">
        <f t="shared" si="1"/>
        <v>0</v>
      </c>
      <c r="N30" s="27">
        <f t="shared" si="14"/>
      </c>
      <c r="P30" s="6">
        <f t="shared" si="15"/>
        <v>9999</v>
      </c>
      <c r="Q30" s="6">
        <f t="shared" si="2"/>
        <v>9999</v>
      </c>
      <c r="R30" s="6">
        <f t="shared" si="3"/>
        <v>9999</v>
      </c>
      <c r="S30" s="6">
        <f t="shared" si="4"/>
        <v>9999</v>
      </c>
      <c r="T30" s="7">
        <f t="shared" si="16"/>
        <v>12000</v>
      </c>
      <c r="U30" s="7">
        <f t="shared" si="17"/>
        <v>9000</v>
      </c>
      <c r="V30" s="7">
        <f t="shared" si="18"/>
        <v>20</v>
      </c>
      <c r="W30" s="3">
        <f t="shared" si="5"/>
        <v>99999</v>
      </c>
      <c r="X30" s="3">
        <f t="shared" si="6"/>
        <v>99999</v>
      </c>
      <c r="Y30" s="3">
        <f t="shared" si="19"/>
        <v>12</v>
      </c>
      <c r="Z30" s="3">
        <f t="shared" si="20"/>
        <v>9</v>
      </c>
      <c r="AA30" s="3">
        <f t="shared" si="27"/>
        <v>99999.00003</v>
      </c>
      <c r="AB30" s="3">
        <f t="shared" si="28"/>
        <v>99999.00003</v>
      </c>
      <c r="AC30" s="3">
        <f t="shared" si="29"/>
        <v>24</v>
      </c>
      <c r="AD30" s="3">
        <f t="shared" si="30"/>
        <v>24</v>
      </c>
      <c r="AE30" s="3">
        <f t="shared" si="26"/>
        <v>99999.00003</v>
      </c>
      <c r="AF30" s="3">
        <f t="shared" si="21"/>
        <v>99999.00003</v>
      </c>
      <c r="AG30" s="3">
        <f t="shared" si="22"/>
        <v>24</v>
      </c>
      <c r="AH30" s="3">
        <f t="shared" si="23"/>
        <v>24</v>
      </c>
    </row>
    <row r="31" spans="1:34" ht="12.75">
      <c r="A31" s="1">
        <f t="shared" si="10"/>
        <v>999</v>
      </c>
      <c r="B31" s="1">
        <f t="shared" si="11"/>
        <v>999</v>
      </c>
      <c r="C31" s="1">
        <f t="shared" si="31"/>
        <v>999</v>
      </c>
      <c r="D31" s="1">
        <f t="shared" si="12"/>
        <v>999</v>
      </c>
      <c r="E31" s="12">
        <f t="shared" si="13"/>
        <v>999</v>
      </c>
      <c r="F31" s="13"/>
      <c r="G31" s="14"/>
      <c r="H31" s="15"/>
      <c r="I31" s="14"/>
      <c r="J31" s="15"/>
      <c r="K31" s="16"/>
      <c r="L31" s="17"/>
      <c r="M31" s="18">
        <f t="shared" si="1"/>
        <v>0</v>
      </c>
      <c r="N31" s="19">
        <f t="shared" si="14"/>
      </c>
      <c r="P31" s="6">
        <f t="shared" si="15"/>
        <v>9999</v>
      </c>
      <c r="Q31" s="6">
        <f t="shared" si="2"/>
        <v>9999</v>
      </c>
      <c r="R31" s="6">
        <f t="shared" si="3"/>
        <v>9999</v>
      </c>
      <c r="S31" s="6">
        <f t="shared" si="4"/>
        <v>9999</v>
      </c>
      <c r="T31" s="7">
        <f t="shared" si="16"/>
        <v>12000</v>
      </c>
      <c r="U31" s="7">
        <f t="shared" si="17"/>
        <v>9000</v>
      </c>
      <c r="V31" s="7">
        <f t="shared" si="18"/>
        <v>20</v>
      </c>
      <c r="W31" s="3">
        <f t="shared" si="5"/>
        <v>99999</v>
      </c>
      <c r="X31" s="3">
        <f t="shared" si="6"/>
        <v>99999</v>
      </c>
      <c r="Y31" s="3">
        <f t="shared" si="19"/>
        <v>12</v>
      </c>
      <c r="Z31" s="3">
        <f t="shared" si="20"/>
        <v>9</v>
      </c>
      <c r="AA31" s="3">
        <f t="shared" si="27"/>
        <v>99999.000031</v>
      </c>
      <c r="AB31" s="3">
        <f t="shared" si="28"/>
        <v>99999.000031</v>
      </c>
      <c r="AC31" s="3">
        <f t="shared" si="29"/>
        <v>25</v>
      </c>
      <c r="AD31" s="3">
        <f t="shared" si="30"/>
        <v>25</v>
      </c>
      <c r="AE31" s="3">
        <f t="shared" si="26"/>
        <v>99999.000031</v>
      </c>
      <c r="AF31" s="3">
        <f t="shared" si="21"/>
        <v>99999.000031</v>
      </c>
      <c r="AG31" s="3">
        <f t="shared" si="22"/>
        <v>25</v>
      </c>
      <c r="AH31" s="3">
        <f t="shared" si="23"/>
        <v>25</v>
      </c>
    </row>
    <row r="32" spans="1:34" ht="13.5" thickBot="1">
      <c r="A32" s="1">
        <f t="shared" si="10"/>
        <v>999</v>
      </c>
      <c r="B32" s="1">
        <f t="shared" si="11"/>
        <v>999</v>
      </c>
      <c r="C32" s="1">
        <f t="shared" si="31"/>
        <v>999</v>
      </c>
      <c r="D32" s="1">
        <f t="shared" si="12"/>
        <v>999</v>
      </c>
      <c r="E32" s="20">
        <f t="shared" si="13"/>
        <v>999</v>
      </c>
      <c r="F32" s="21"/>
      <c r="G32" s="22"/>
      <c r="H32" s="23"/>
      <c r="I32" s="22"/>
      <c r="J32" s="23"/>
      <c r="K32" s="24"/>
      <c r="L32" s="25"/>
      <c r="M32" s="26">
        <f t="shared" si="1"/>
        <v>0</v>
      </c>
      <c r="N32" s="27">
        <f t="shared" si="14"/>
      </c>
      <c r="P32" s="6">
        <f t="shared" si="15"/>
        <v>9999</v>
      </c>
      <c r="Q32" s="6">
        <f t="shared" si="2"/>
        <v>9999</v>
      </c>
      <c r="R32" s="6">
        <f t="shared" si="3"/>
        <v>9999</v>
      </c>
      <c r="S32" s="6">
        <f t="shared" si="4"/>
        <v>9999</v>
      </c>
      <c r="T32" s="7">
        <f t="shared" si="16"/>
        <v>12000</v>
      </c>
      <c r="U32" s="7">
        <f t="shared" si="17"/>
        <v>9000</v>
      </c>
      <c r="V32" s="7">
        <f t="shared" si="18"/>
        <v>20</v>
      </c>
      <c r="W32" s="3">
        <f t="shared" si="5"/>
        <v>99999</v>
      </c>
      <c r="X32" s="3">
        <f t="shared" si="6"/>
        <v>99999</v>
      </c>
      <c r="Y32" s="3">
        <f t="shared" si="19"/>
        <v>12</v>
      </c>
      <c r="Z32" s="3">
        <f t="shared" si="20"/>
        <v>9</v>
      </c>
      <c r="AA32" s="3">
        <f t="shared" si="27"/>
        <v>99999.000032</v>
      </c>
      <c r="AB32" s="3">
        <f t="shared" si="28"/>
        <v>99999.000032</v>
      </c>
      <c r="AC32" s="3">
        <f t="shared" si="29"/>
        <v>26</v>
      </c>
      <c r="AD32" s="3">
        <f t="shared" si="30"/>
        <v>26</v>
      </c>
      <c r="AE32" s="3">
        <f t="shared" si="26"/>
        <v>99999.000032</v>
      </c>
      <c r="AF32" s="3">
        <f t="shared" si="21"/>
        <v>99999.000032</v>
      </c>
      <c r="AG32" s="3">
        <f t="shared" si="22"/>
        <v>26</v>
      </c>
      <c r="AH32" s="3">
        <f t="shared" si="23"/>
        <v>26</v>
      </c>
    </row>
    <row r="33" spans="1:34" ht="12.75">
      <c r="A33" s="1">
        <f t="shared" si="10"/>
        <v>999</v>
      </c>
      <c r="B33" s="1">
        <f t="shared" si="11"/>
        <v>999</v>
      </c>
      <c r="C33" s="1">
        <f t="shared" si="31"/>
        <v>999</v>
      </c>
      <c r="D33" s="1">
        <f t="shared" si="12"/>
        <v>999</v>
      </c>
      <c r="E33" s="12">
        <f t="shared" si="13"/>
        <v>999</v>
      </c>
      <c r="F33" s="13"/>
      <c r="G33" s="14"/>
      <c r="H33" s="15"/>
      <c r="I33" s="14"/>
      <c r="J33" s="15"/>
      <c r="K33" s="16"/>
      <c r="L33" s="17"/>
      <c r="M33" s="18">
        <f t="shared" si="1"/>
        <v>0</v>
      </c>
      <c r="N33" s="19">
        <f t="shared" si="14"/>
      </c>
      <c r="P33" s="6">
        <f t="shared" si="15"/>
        <v>9999</v>
      </c>
      <c r="Q33" s="6">
        <f t="shared" si="2"/>
        <v>9999</v>
      </c>
      <c r="R33" s="6">
        <f t="shared" si="3"/>
        <v>9999</v>
      </c>
      <c r="S33" s="6">
        <f t="shared" si="4"/>
        <v>9999</v>
      </c>
      <c r="T33" s="7">
        <f t="shared" si="16"/>
        <v>12000</v>
      </c>
      <c r="U33" s="7">
        <f t="shared" si="17"/>
        <v>9000</v>
      </c>
      <c r="V33" s="7">
        <f t="shared" si="18"/>
        <v>20</v>
      </c>
      <c r="W33" s="3">
        <f t="shared" si="5"/>
        <v>99999</v>
      </c>
      <c r="X33" s="3">
        <f t="shared" si="6"/>
        <v>99999</v>
      </c>
      <c r="Y33" s="3">
        <f t="shared" si="19"/>
        <v>12</v>
      </c>
      <c r="Z33" s="3">
        <f t="shared" si="20"/>
        <v>9</v>
      </c>
      <c r="AA33" s="3">
        <f t="shared" si="27"/>
        <v>99999.000033</v>
      </c>
      <c r="AB33" s="3">
        <f t="shared" si="28"/>
        <v>99999.000033</v>
      </c>
      <c r="AC33" s="3">
        <f t="shared" si="29"/>
        <v>27</v>
      </c>
      <c r="AD33" s="3">
        <f t="shared" si="30"/>
        <v>27</v>
      </c>
      <c r="AE33" s="3">
        <f t="shared" si="26"/>
        <v>99999.000033</v>
      </c>
      <c r="AF33" s="3">
        <f t="shared" si="21"/>
        <v>99999.000033</v>
      </c>
      <c r="AG33" s="3">
        <f t="shared" si="22"/>
        <v>27</v>
      </c>
      <c r="AH33" s="3">
        <f t="shared" si="23"/>
        <v>27</v>
      </c>
    </row>
    <row r="34" spans="1:34" ht="13.5" thickBot="1">
      <c r="A34" s="1">
        <f t="shared" si="10"/>
        <v>999</v>
      </c>
      <c r="B34" s="1">
        <f t="shared" si="11"/>
        <v>999</v>
      </c>
      <c r="C34" s="1">
        <f t="shared" si="31"/>
        <v>999</v>
      </c>
      <c r="D34" s="1">
        <f t="shared" si="12"/>
        <v>999</v>
      </c>
      <c r="E34" s="20">
        <f t="shared" si="13"/>
        <v>999</v>
      </c>
      <c r="F34" s="21"/>
      <c r="G34" s="22"/>
      <c r="H34" s="23"/>
      <c r="I34" s="22"/>
      <c r="J34" s="23"/>
      <c r="K34" s="24"/>
      <c r="L34" s="25"/>
      <c r="M34" s="26">
        <f t="shared" si="1"/>
        <v>0</v>
      </c>
      <c r="N34" s="27">
        <f t="shared" si="14"/>
      </c>
      <c r="P34" s="6">
        <f t="shared" si="15"/>
        <v>9999</v>
      </c>
      <c r="Q34" s="6">
        <f t="shared" si="2"/>
        <v>9999</v>
      </c>
      <c r="R34" s="6">
        <f t="shared" si="3"/>
        <v>9999</v>
      </c>
      <c r="S34" s="6">
        <f t="shared" si="4"/>
        <v>9999</v>
      </c>
      <c r="T34" s="7">
        <f t="shared" si="16"/>
        <v>12000</v>
      </c>
      <c r="U34" s="7">
        <f t="shared" si="17"/>
        <v>9000</v>
      </c>
      <c r="V34" s="7">
        <f t="shared" si="18"/>
        <v>20</v>
      </c>
      <c r="W34" s="3">
        <f t="shared" si="5"/>
        <v>99999</v>
      </c>
      <c r="X34" s="3">
        <f t="shared" si="6"/>
        <v>99999</v>
      </c>
      <c r="Y34" s="3">
        <f t="shared" si="19"/>
        <v>12</v>
      </c>
      <c r="Z34" s="3">
        <f t="shared" si="20"/>
        <v>9</v>
      </c>
      <c r="AA34" s="3">
        <f t="shared" si="27"/>
        <v>99999.000034</v>
      </c>
      <c r="AB34" s="3">
        <f t="shared" si="28"/>
        <v>99999.000034</v>
      </c>
      <c r="AC34" s="3">
        <f t="shared" si="29"/>
        <v>28</v>
      </c>
      <c r="AD34" s="3">
        <f t="shared" si="30"/>
        <v>28</v>
      </c>
      <c r="AE34" s="3">
        <f t="shared" si="26"/>
        <v>99999.000034</v>
      </c>
      <c r="AF34" s="3">
        <f t="shared" si="21"/>
        <v>99999.000034</v>
      </c>
      <c r="AG34" s="3">
        <f t="shared" si="22"/>
        <v>28</v>
      </c>
      <c r="AH34" s="3">
        <f t="shared" si="23"/>
        <v>28</v>
      </c>
    </row>
    <row r="35" spans="1:34" ht="12.75">
      <c r="A35" s="1">
        <f t="shared" si="10"/>
        <v>999</v>
      </c>
      <c r="B35" s="1">
        <f t="shared" si="11"/>
        <v>999</v>
      </c>
      <c r="C35" s="1">
        <f t="shared" si="31"/>
        <v>999</v>
      </c>
      <c r="D35" s="1">
        <f t="shared" si="12"/>
        <v>999</v>
      </c>
      <c r="E35" s="12">
        <f t="shared" si="13"/>
        <v>999</v>
      </c>
      <c r="F35" s="13"/>
      <c r="G35" s="14"/>
      <c r="H35" s="15"/>
      <c r="I35" s="14"/>
      <c r="J35" s="15"/>
      <c r="K35" s="16"/>
      <c r="L35" s="17"/>
      <c r="M35" s="18">
        <f t="shared" si="1"/>
        <v>0</v>
      </c>
      <c r="N35" s="19">
        <f t="shared" si="14"/>
      </c>
      <c r="P35" s="6">
        <f t="shared" si="15"/>
        <v>9999</v>
      </c>
      <c r="Q35" s="6">
        <f t="shared" si="2"/>
        <v>9999</v>
      </c>
      <c r="R35" s="6">
        <f t="shared" si="3"/>
        <v>9999</v>
      </c>
      <c r="S35" s="6">
        <f t="shared" si="4"/>
        <v>9999</v>
      </c>
      <c r="T35" s="7">
        <f t="shared" si="16"/>
        <v>12000</v>
      </c>
      <c r="U35" s="7">
        <f t="shared" si="17"/>
        <v>9000</v>
      </c>
      <c r="V35" s="7">
        <f t="shared" si="18"/>
        <v>20</v>
      </c>
      <c r="W35" s="3">
        <f t="shared" si="5"/>
        <v>99999</v>
      </c>
      <c r="X35" s="3">
        <f t="shared" si="6"/>
        <v>99999</v>
      </c>
      <c r="Y35" s="3">
        <f t="shared" si="19"/>
        <v>12</v>
      </c>
      <c r="Z35" s="3">
        <f t="shared" si="20"/>
        <v>9</v>
      </c>
      <c r="AA35" s="3">
        <f t="shared" si="27"/>
        <v>99999.000035</v>
      </c>
      <c r="AB35" s="3">
        <f t="shared" si="28"/>
        <v>99999.000035</v>
      </c>
      <c r="AC35" s="3">
        <f t="shared" si="29"/>
        <v>29</v>
      </c>
      <c r="AD35" s="3">
        <f t="shared" si="30"/>
        <v>29</v>
      </c>
      <c r="AE35" s="3">
        <f t="shared" si="26"/>
        <v>99999.000035</v>
      </c>
      <c r="AF35" s="3">
        <f t="shared" si="21"/>
        <v>99999.000035</v>
      </c>
      <c r="AG35" s="3">
        <f t="shared" si="22"/>
        <v>29</v>
      </c>
      <c r="AH35" s="3">
        <f t="shared" si="23"/>
        <v>29</v>
      </c>
    </row>
    <row r="36" spans="1:34" ht="13.5" thickBot="1">
      <c r="A36" s="1">
        <f t="shared" si="10"/>
        <v>999</v>
      </c>
      <c r="B36" s="1">
        <f t="shared" si="11"/>
        <v>999</v>
      </c>
      <c r="C36" s="1">
        <f t="shared" si="31"/>
        <v>999</v>
      </c>
      <c r="D36" s="1">
        <f t="shared" si="12"/>
        <v>999</v>
      </c>
      <c r="E36" s="20">
        <f t="shared" si="13"/>
        <v>999</v>
      </c>
      <c r="F36" s="21"/>
      <c r="G36" s="22"/>
      <c r="H36" s="23"/>
      <c r="I36" s="22"/>
      <c r="J36" s="23"/>
      <c r="K36" s="24"/>
      <c r="L36" s="25"/>
      <c r="M36" s="26">
        <f t="shared" si="1"/>
        <v>0</v>
      </c>
      <c r="N36" s="27">
        <f t="shared" si="14"/>
      </c>
      <c r="P36" s="6">
        <f t="shared" si="15"/>
        <v>9999</v>
      </c>
      <c r="Q36" s="6">
        <f t="shared" si="2"/>
        <v>9999</v>
      </c>
      <c r="R36" s="6">
        <f t="shared" si="3"/>
        <v>9999</v>
      </c>
      <c r="S36" s="6">
        <f t="shared" si="4"/>
        <v>9999</v>
      </c>
      <c r="T36" s="7">
        <f t="shared" si="16"/>
        <v>12000</v>
      </c>
      <c r="U36" s="7">
        <f t="shared" si="17"/>
        <v>9000</v>
      </c>
      <c r="V36" s="7">
        <f t="shared" si="18"/>
        <v>20</v>
      </c>
      <c r="W36" s="3">
        <f t="shared" si="5"/>
        <v>99999</v>
      </c>
      <c r="X36" s="3">
        <f t="shared" si="6"/>
        <v>99999</v>
      </c>
      <c r="Y36" s="3">
        <f t="shared" si="19"/>
        <v>12</v>
      </c>
      <c r="Z36" s="3">
        <f t="shared" si="20"/>
        <v>9</v>
      </c>
      <c r="AA36" s="3">
        <f t="shared" si="27"/>
        <v>99999.000036</v>
      </c>
      <c r="AB36" s="3">
        <f t="shared" si="28"/>
        <v>99999.000036</v>
      </c>
      <c r="AC36" s="3">
        <f t="shared" si="29"/>
        <v>30</v>
      </c>
      <c r="AD36" s="3">
        <f t="shared" si="30"/>
        <v>30</v>
      </c>
      <c r="AE36" s="3">
        <f t="shared" si="26"/>
        <v>99999.000036</v>
      </c>
      <c r="AF36" s="3">
        <f t="shared" si="21"/>
        <v>99999.000036</v>
      </c>
      <c r="AG36" s="3">
        <f t="shared" si="22"/>
        <v>30</v>
      </c>
      <c r="AH36" s="3">
        <f t="shared" si="23"/>
        <v>30</v>
      </c>
    </row>
    <row r="37" spans="1:34" ht="12.75">
      <c r="A37" s="1">
        <f t="shared" si="10"/>
        <v>999</v>
      </c>
      <c r="B37" s="1">
        <f t="shared" si="11"/>
        <v>999</v>
      </c>
      <c r="C37" s="1">
        <f t="shared" si="31"/>
        <v>999</v>
      </c>
      <c r="D37" s="1">
        <f t="shared" si="12"/>
        <v>999</v>
      </c>
      <c r="E37" s="12">
        <f t="shared" si="13"/>
        <v>999</v>
      </c>
      <c r="F37" s="13"/>
      <c r="G37" s="14"/>
      <c r="H37" s="15"/>
      <c r="I37" s="14"/>
      <c r="J37" s="15"/>
      <c r="K37" s="16"/>
      <c r="L37" s="17"/>
      <c r="M37" s="18">
        <f t="shared" si="1"/>
        <v>0</v>
      </c>
      <c r="N37" s="19">
        <f t="shared" si="14"/>
      </c>
      <c r="P37" s="6">
        <f t="shared" si="15"/>
        <v>9999</v>
      </c>
      <c r="Q37" s="6">
        <f t="shared" si="2"/>
        <v>9999</v>
      </c>
      <c r="R37" s="6">
        <f t="shared" si="3"/>
        <v>9999</v>
      </c>
      <c r="S37" s="6">
        <f t="shared" si="4"/>
        <v>9999</v>
      </c>
      <c r="T37" s="7">
        <f t="shared" si="16"/>
        <v>12000</v>
      </c>
      <c r="U37" s="7">
        <f t="shared" si="17"/>
        <v>9000</v>
      </c>
      <c r="V37" s="7">
        <f t="shared" si="18"/>
        <v>20</v>
      </c>
      <c r="W37" s="3">
        <f t="shared" si="5"/>
        <v>99999</v>
      </c>
      <c r="X37" s="3">
        <f t="shared" si="6"/>
        <v>99999</v>
      </c>
      <c r="Y37" s="3">
        <f t="shared" si="19"/>
        <v>12</v>
      </c>
      <c r="Z37" s="3">
        <f t="shared" si="20"/>
        <v>9</v>
      </c>
      <c r="AA37" s="3">
        <f t="shared" si="27"/>
        <v>99999.000037</v>
      </c>
      <c r="AB37" s="3">
        <f t="shared" si="28"/>
        <v>99999.000037</v>
      </c>
      <c r="AC37" s="3">
        <f t="shared" si="29"/>
        <v>31</v>
      </c>
      <c r="AD37" s="3">
        <f t="shared" si="30"/>
        <v>31</v>
      </c>
      <c r="AE37" s="3">
        <f t="shared" si="26"/>
        <v>99999.000037</v>
      </c>
      <c r="AF37" s="3">
        <f t="shared" si="21"/>
        <v>99999.000037</v>
      </c>
      <c r="AG37" s="3">
        <f t="shared" si="22"/>
        <v>31</v>
      </c>
      <c r="AH37" s="3">
        <f t="shared" si="23"/>
        <v>31</v>
      </c>
    </row>
    <row r="38" spans="1:34" ht="13.5" thickBot="1">
      <c r="A38" s="1">
        <f t="shared" si="10"/>
        <v>999</v>
      </c>
      <c r="B38" s="1">
        <f t="shared" si="11"/>
        <v>999</v>
      </c>
      <c r="C38" s="1">
        <f t="shared" si="31"/>
        <v>999</v>
      </c>
      <c r="D38" s="1">
        <f t="shared" si="12"/>
        <v>999</v>
      </c>
      <c r="E38" s="20">
        <f t="shared" si="13"/>
        <v>999</v>
      </c>
      <c r="F38" s="21"/>
      <c r="G38" s="22"/>
      <c r="H38" s="23"/>
      <c r="I38" s="22"/>
      <c r="J38" s="23"/>
      <c r="K38" s="24"/>
      <c r="L38" s="25"/>
      <c r="M38" s="26">
        <f t="shared" si="1"/>
        <v>0</v>
      </c>
      <c r="N38" s="27">
        <f t="shared" si="14"/>
      </c>
      <c r="P38" s="6">
        <f t="shared" si="15"/>
        <v>9999</v>
      </c>
      <c r="Q38" s="6">
        <f t="shared" si="2"/>
        <v>9999</v>
      </c>
      <c r="R38" s="6">
        <f t="shared" si="3"/>
        <v>9999</v>
      </c>
      <c r="S38" s="6">
        <f t="shared" si="4"/>
        <v>9999</v>
      </c>
      <c r="T38" s="7">
        <f t="shared" si="16"/>
        <v>12000</v>
      </c>
      <c r="U38" s="7">
        <f t="shared" si="17"/>
        <v>9000</v>
      </c>
      <c r="V38" s="7">
        <f t="shared" si="18"/>
        <v>20</v>
      </c>
      <c r="W38" s="3">
        <f t="shared" si="5"/>
        <v>99999</v>
      </c>
      <c r="X38" s="3">
        <f t="shared" si="6"/>
        <v>99999</v>
      </c>
      <c r="Y38" s="3">
        <f t="shared" si="19"/>
        <v>12</v>
      </c>
      <c r="Z38" s="3">
        <f t="shared" si="20"/>
        <v>9</v>
      </c>
      <c r="AA38" s="3">
        <f t="shared" si="27"/>
        <v>99999.000038</v>
      </c>
      <c r="AB38" s="3">
        <f t="shared" si="28"/>
        <v>99999.000038</v>
      </c>
      <c r="AC38" s="3">
        <f t="shared" si="29"/>
        <v>32</v>
      </c>
      <c r="AD38" s="3">
        <f t="shared" si="30"/>
        <v>32</v>
      </c>
      <c r="AE38" s="3">
        <f t="shared" si="26"/>
        <v>99999.000038</v>
      </c>
      <c r="AF38" s="3">
        <f t="shared" si="21"/>
        <v>99999.000038</v>
      </c>
      <c r="AG38" s="3">
        <f t="shared" si="22"/>
        <v>32</v>
      </c>
      <c r="AH38" s="3">
        <f t="shared" si="23"/>
        <v>32</v>
      </c>
    </row>
    <row r="39" spans="1:34" ht="13.5" thickBot="1">
      <c r="A39" s="1">
        <f t="shared" si="10"/>
        <v>999</v>
      </c>
      <c r="B39" s="1">
        <f t="shared" si="11"/>
        <v>999</v>
      </c>
      <c r="C39" s="1">
        <f t="shared" si="31"/>
        <v>999</v>
      </c>
      <c r="D39" s="1">
        <f t="shared" si="12"/>
        <v>999</v>
      </c>
      <c r="E39" s="12">
        <f t="shared" si="13"/>
        <v>999</v>
      </c>
      <c r="F39" s="13"/>
      <c r="G39" s="14"/>
      <c r="H39" s="23"/>
      <c r="I39" s="22"/>
      <c r="J39" s="23"/>
      <c r="K39" s="16"/>
      <c r="L39" s="17"/>
      <c r="M39" s="18">
        <f aca="true" t="shared" si="34" ref="M39:M70">IF(AND(K39="NP",L39="NP"),"NP",IF(L39="NP",K39,IF(AND(K39="NP",L39=""),"NP",IF(K39="NP",L39,MIN(K39:L39)))))</f>
        <v>0</v>
      </c>
      <c r="N39" s="19">
        <f t="shared" si="14"/>
      </c>
      <c r="P39" s="6">
        <f t="shared" si="15"/>
        <v>9999</v>
      </c>
      <c r="Q39" s="6">
        <f aca="true" t="shared" si="35" ref="Q39:Q70">IF(M39=0,9999,IF(M39="NP",999,IF(OR(K39="NP",L39="NP"),MIN(K39:L39)+500,K39+L39)))</f>
        <v>9999</v>
      </c>
      <c r="R39" s="6">
        <f aca="true" t="shared" si="36" ref="R39:R70">IF(N39="s",P39,9999)</f>
        <v>9999</v>
      </c>
      <c r="S39" s="6">
        <f aca="true" t="shared" si="37" ref="S39:S70">IF(N39="m",P39,9999)</f>
        <v>9999</v>
      </c>
      <c r="T39" s="7">
        <f t="shared" si="16"/>
        <v>12000</v>
      </c>
      <c r="U39" s="7">
        <f t="shared" si="17"/>
        <v>9000</v>
      </c>
      <c r="V39" s="7">
        <f t="shared" si="18"/>
        <v>20</v>
      </c>
      <c r="W39" s="3">
        <f aca="true" t="shared" si="38" ref="W39:W70">IF(N39="s",V39+T39,99999)</f>
        <v>99999</v>
      </c>
      <c r="X39" s="3">
        <f aca="true" t="shared" si="39" ref="X39:X70">IF(N39="m",V39+U39,99999)</f>
        <v>99999</v>
      </c>
      <c r="Y39" s="3">
        <f t="shared" si="19"/>
        <v>12</v>
      </c>
      <c r="Z39" s="3">
        <f t="shared" si="20"/>
        <v>9</v>
      </c>
      <c r="AA39" s="3">
        <f t="shared" si="27"/>
        <v>99999.000039</v>
      </c>
      <c r="AB39" s="3">
        <f t="shared" si="28"/>
        <v>99999.000039</v>
      </c>
      <c r="AC39" s="3">
        <f t="shared" si="29"/>
        <v>33</v>
      </c>
      <c r="AD39" s="3">
        <f t="shared" si="30"/>
        <v>33</v>
      </c>
      <c r="AE39" s="3">
        <f t="shared" si="26"/>
        <v>99999.000039</v>
      </c>
      <c r="AF39" s="3">
        <f t="shared" si="21"/>
        <v>99999.000039</v>
      </c>
      <c r="AG39" s="3">
        <f t="shared" si="22"/>
        <v>33</v>
      </c>
      <c r="AH39" s="3">
        <f t="shared" si="23"/>
        <v>33</v>
      </c>
    </row>
    <row r="40" spans="1:34" ht="13.5" thickBot="1">
      <c r="A40" s="1">
        <f t="shared" si="10"/>
        <v>999</v>
      </c>
      <c r="B40" s="1">
        <f t="shared" si="11"/>
        <v>999</v>
      </c>
      <c r="C40" s="1">
        <f t="shared" si="31"/>
        <v>999</v>
      </c>
      <c r="D40" s="1">
        <f t="shared" si="12"/>
        <v>999</v>
      </c>
      <c r="E40" s="20">
        <f t="shared" si="13"/>
        <v>999</v>
      </c>
      <c r="F40" s="21"/>
      <c r="G40" s="22"/>
      <c r="H40" s="15"/>
      <c r="I40" s="14"/>
      <c r="J40" s="15"/>
      <c r="K40" s="24"/>
      <c r="L40" s="25"/>
      <c r="M40" s="26">
        <f t="shared" si="34"/>
        <v>0</v>
      </c>
      <c r="N40" s="27">
        <f t="shared" si="14"/>
      </c>
      <c r="P40" s="6">
        <f t="shared" si="15"/>
        <v>9999</v>
      </c>
      <c r="Q40" s="6">
        <f t="shared" si="35"/>
        <v>9999</v>
      </c>
      <c r="R40" s="6">
        <f t="shared" si="36"/>
        <v>9999</v>
      </c>
      <c r="S40" s="6">
        <f t="shared" si="37"/>
        <v>9999</v>
      </c>
      <c r="T40" s="7">
        <f t="shared" si="16"/>
        <v>12000</v>
      </c>
      <c r="U40" s="7">
        <f t="shared" si="17"/>
        <v>9000</v>
      </c>
      <c r="V40" s="7">
        <f t="shared" si="18"/>
        <v>20</v>
      </c>
      <c r="W40" s="3">
        <f t="shared" si="38"/>
        <v>99999</v>
      </c>
      <c r="X40" s="3">
        <f t="shared" si="39"/>
        <v>99999</v>
      </c>
      <c r="Y40" s="3">
        <f t="shared" si="19"/>
        <v>12</v>
      </c>
      <c r="Z40" s="3">
        <f t="shared" si="20"/>
        <v>9</v>
      </c>
      <c r="AA40" s="3">
        <f t="shared" si="27"/>
        <v>99999.00004</v>
      </c>
      <c r="AB40" s="3">
        <f t="shared" si="28"/>
        <v>99999.00004</v>
      </c>
      <c r="AC40" s="3">
        <f t="shared" si="29"/>
        <v>34</v>
      </c>
      <c r="AD40" s="3">
        <f t="shared" si="30"/>
        <v>34</v>
      </c>
      <c r="AE40" s="3">
        <f t="shared" si="26"/>
        <v>99999.00004</v>
      </c>
      <c r="AF40" s="3">
        <f t="shared" si="21"/>
        <v>99999.00004</v>
      </c>
      <c r="AG40" s="3">
        <f t="shared" si="22"/>
        <v>34</v>
      </c>
      <c r="AH40" s="3">
        <f t="shared" si="23"/>
        <v>34</v>
      </c>
    </row>
    <row r="41" spans="1:34" ht="12.75">
      <c r="A41" s="1">
        <f t="shared" si="10"/>
        <v>999</v>
      </c>
      <c r="B41" s="1">
        <f t="shared" si="11"/>
        <v>999</v>
      </c>
      <c r="C41" s="1">
        <f t="shared" si="31"/>
        <v>999</v>
      </c>
      <c r="D41" s="1">
        <f t="shared" si="12"/>
        <v>999</v>
      </c>
      <c r="E41" s="12">
        <f t="shared" si="13"/>
        <v>999</v>
      </c>
      <c r="F41" s="13"/>
      <c r="G41" s="14"/>
      <c r="H41" s="15"/>
      <c r="I41" s="14"/>
      <c r="J41" s="15"/>
      <c r="K41" s="16"/>
      <c r="L41" s="17"/>
      <c r="M41" s="18">
        <f t="shared" si="34"/>
        <v>0</v>
      </c>
      <c r="N41" s="19">
        <f t="shared" si="14"/>
      </c>
      <c r="P41" s="6">
        <f t="shared" si="15"/>
        <v>9999</v>
      </c>
      <c r="Q41" s="6">
        <f t="shared" si="35"/>
        <v>9999</v>
      </c>
      <c r="R41" s="6">
        <f t="shared" si="36"/>
        <v>9999</v>
      </c>
      <c r="S41" s="6">
        <f t="shared" si="37"/>
        <v>9999</v>
      </c>
      <c r="T41" s="7">
        <f t="shared" si="16"/>
        <v>12000</v>
      </c>
      <c r="U41" s="7">
        <f t="shared" si="17"/>
        <v>9000</v>
      </c>
      <c r="V41" s="7">
        <f t="shared" si="18"/>
        <v>20</v>
      </c>
      <c r="W41" s="3">
        <f t="shared" si="38"/>
        <v>99999</v>
      </c>
      <c r="X41" s="3">
        <f t="shared" si="39"/>
        <v>99999</v>
      </c>
      <c r="Y41" s="3">
        <f t="shared" si="19"/>
        <v>12</v>
      </c>
      <c r="Z41" s="3">
        <f t="shared" si="20"/>
        <v>9</v>
      </c>
      <c r="AA41" s="3">
        <f t="shared" si="27"/>
        <v>99999.000041</v>
      </c>
      <c r="AB41" s="3">
        <f t="shared" si="28"/>
        <v>99999.000041</v>
      </c>
      <c r="AC41" s="3">
        <f t="shared" si="29"/>
        <v>35</v>
      </c>
      <c r="AD41" s="3">
        <f t="shared" si="30"/>
        <v>35</v>
      </c>
      <c r="AE41" s="3">
        <f t="shared" si="26"/>
        <v>99999.000041</v>
      </c>
      <c r="AF41" s="3">
        <f t="shared" si="21"/>
        <v>99999.000041</v>
      </c>
      <c r="AG41" s="3">
        <f t="shared" si="22"/>
        <v>35</v>
      </c>
      <c r="AH41" s="3">
        <f t="shared" si="23"/>
        <v>35</v>
      </c>
    </row>
    <row r="42" spans="1:34" ht="13.5" thickBot="1">
      <c r="A42" s="1">
        <f t="shared" si="10"/>
        <v>999</v>
      </c>
      <c r="B42" s="1">
        <f t="shared" si="11"/>
        <v>999</v>
      </c>
      <c r="C42" s="1">
        <f t="shared" si="31"/>
        <v>999</v>
      </c>
      <c r="D42" s="1">
        <f t="shared" si="12"/>
        <v>999</v>
      </c>
      <c r="E42" s="20">
        <f t="shared" si="13"/>
        <v>999</v>
      </c>
      <c r="F42" s="21"/>
      <c r="G42" s="22"/>
      <c r="H42" s="23"/>
      <c r="I42" s="22"/>
      <c r="J42" s="23"/>
      <c r="K42" s="24"/>
      <c r="L42" s="25"/>
      <c r="M42" s="26">
        <f t="shared" si="34"/>
        <v>0</v>
      </c>
      <c r="N42" s="27">
        <f t="shared" si="14"/>
      </c>
      <c r="P42" s="6">
        <f t="shared" si="15"/>
        <v>9999</v>
      </c>
      <c r="Q42" s="6">
        <f t="shared" si="35"/>
        <v>9999</v>
      </c>
      <c r="R42" s="6">
        <f t="shared" si="36"/>
        <v>9999</v>
      </c>
      <c r="S42" s="6">
        <f t="shared" si="37"/>
        <v>9999</v>
      </c>
      <c r="T42" s="7">
        <f t="shared" si="16"/>
        <v>12000</v>
      </c>
      <c r="U42" s="7">
        <f t="shared" si="17"/>
        <v>9000</v>
      </c>
      <c r="V42" s="7">
        <f t="shared" si="18"/>
        <v>20</v>
      </c>
      <c r="W42" s="3">
        <f t="shared" si="38"/>
        <v>99999</v>
      </c>
      <c r="X42" s="3">
        <f t="shared" si="39"/>
        <v>99999</v>
      </c>
      <c r="Y42" s="3">
        <f t="shared" si="19"/>
        <v>12</v>
      </c>
      <c r="Z42" s="3">
        <f t="shared" si="20"/>
        <v>9</v>
      </c>
      <c r="AA42" s="3">
        <f t="shared" si="27"/>
        <v>99999.000042</v>
      </c>
      <c r="AB42" s="3">
        <f t="shared" si="28"/>
        <v>99999.000042</v>
      </c>
      <c r="AC42" s="3">
        <f t="shared" si="29"/>
        <v>36</v>
      </c>
      <c r="AD42" s="3">
        <f t="shared" si="30"/>
        <v>36</v>
      </c>
      <c r="AE42" s="3">
        <f t="shared" si="26"/>
        <v>99999.000042</v>
      </c>
      <c r="AF42" s="3">
        <f t="shared" si="21"/>
        <v>99999.000042</v>
      </c>
      <c r="AG42" s="3">
        <f t="shared" si="22"/>
        <v>36</v>
      </c>
      <c r="AH42" s="3">
        <f t="shared" si="23"/>
        <v>36</v>
      </c>
    </row>
    <row r="43" spans="1:34" ht="12.75">
      <c r="A43" s="1">
        <f t="shared" si="10"/>
        <v>999</v>
      </c>
      <c r="B43" s="1">
        <f t="shared" si="11"/>
        <v>999</v>
      </c>
      <c r="C43" s="1">
        <f t="shared" si="31"/>
        <v>999</v>
      </c>
      <c r="D43" s="1">
        <f t="shared" si="12"/>
        <v>999</v>
      </c>
      <c r="E43" s="12">
        <f t="shared" si="13"/>
        <v>999</v>
      </c>
      <c r="F43" s="13"/>
      <c r="G43" s="14"/>
      <c r="H43" s="15"/>
      <c r="I43" s="14"/>
      <c r="J43" s="15"/>
      <c r="K43" s="16"/>
      <c r="L43" s="17"/>
      <c r="M43" s="18">
        <f t="shared" si="34"/>
        <v>0</v>
      </c>
      <c r="N43" s="19">
        <f t="shared" si="14"/>
      </c>
      <c r="P43" s="6">
        <f t="shared" si="15"/>
        <v>9999</v>
      </c>
      <c r="Q43" s="6">
        <f t="shared" si="35"/>
        <v>9999</v>
      </c>
      <c r="R43" s="6">
        <f t="shared" si="36"/>
        <v>9999</v>
      </c>
      <c r="S43" s="6">
        <f t="shared" si="37"/>
        <v>9999</v>
      </c>
      <c r="T43" s="7">
        <f t="shared" si="16"/>
        <v>12000</v>
      </c>
      <c r="U43" s="7">
        <f t="shared" si="17"/>
        <v>9000</v>
      </c>
      <c r="V43" s="7">
        <f t="shared" si="18"/>
        <v>20</v>
      </c>
      <c r="W43" s="3">
        <f t="shared" si="38"/>
        <v>99999</v>
      </c>
      <c r="X43" s="3">
        <f t="shared" si="39"/>
        <v>99999</v>
      </c>
      <c r="Y43" s="3">
        <f t="shared" si="19"/>
        <v>12</v>
      </c>
      <c r="Z43" s="3">
        <f t="shared" si="20"/>
        <v>9</v>
      </c>
      <c r="AA43" s="3">
        <f t="shared" si="27"/>
        <v>99999.000043</v>
      </c>
      <c r="AB43" s="3">
        <f t="shared" si="28"/>
        <v>99999.000043</v>
      </c>
      <c r="AC43" s="3">
        <f t="shared" si="29"/>
        <v>37</v>
      </c>
      <c r="AD43" s="3">
        <f t="shared" si="30"/>
        <v>37</v>
      </c>
      <c r="AE43" s="3">
        <f t="shared" si="26"/>
        <v>99999.000043</v>
      </c>
      <c r="AF43" s="3">
        <f t="shared" si="21"/>
        <v>99999.000043</v>
      </c>
      <c r="AG43" s="3">
        <f t="shared" si="22"/>
        <v>37</v>
      </c>
      <c r="AH43" s="3">
        <f t="shared" si="23"/>
        <v>37</v>
      </c>
    </row>
    <row r="44" spans="1:34" ht="13.5" thickBot="1">
      <c r="A44" s="1">
        <f t="shared" si="10"/>
        <v>999</v>
      </c>
      <c r="B44" s="1">
        <f t="shared" si="11"/>
        <v>999</v>
      </c>
      <c r="C44" s="1">
        <f t="shared" si="31"/>
        <v>999</v>
      </c>
      <c r="D44" s="1">
        <f t="shared" si="12"/>
        <v>999</v>
      </c>
      <c r="E44" s="20">
        <f t="shared" si="13"/>
        <v>999</v>
      </c>
      <c r="F44" s="21"/>
      <c r="G44" s="22"/>
      <c r="H44" s="23"/>
      <c r="I44" s="22"/>
      <c r="J44" s="23"/>
      <c r="K44" s="24"/>
      <c r="L44" s="25"/>
      <c r="M44" s="26">
        <f t="shared" si="34"/>
        <v>0</v>
      </c>
      <c r="N44" s="27">
        <f t="shared" si="14"/>
      </c>
      <c r="P44" s="6">
        <f t="shared" si="15"/>
        <v>9999</v>
      </c>
      <c r="Q44" s="6">
        <f t="shared" si="35"/>
        <v>9999</v>
      </c>
      <c r="R44" s="6">
        <f t="shared" si="36"/>
        <v>9999</v>
      </c>
      <c r="S44" s="6">
        <f t="shared" si="37"/>
        <v>9999</v>
      </c>
      <c r="T44" s="7">
        <f t="shared" si="16"/>
        <v>12000</v>
      </c>
      <c r="U44" s="7">
        <f t="shared" si="17"/>
        <v>9000</v>
      </c>
      <c r="V44" s="7">
        <f t="shared" si="18"/>
        <v>20</v>
      </c>
      <c r="W44" s="3">
        <f t="shared" si="38"/>
        <v>99999</v>
      </c>
      <c r="X44" s="3">
        <f t="shared" si="39"/>
        <v>99999</v>
      </c>
      <c r="Y44" s="3">
        <f t="shared" si="19"/>
        <v>12</v>
      </c>
      <c r="Z44" s="3">
        <f t="shared" si="20"/>
        <v>9</v>
      </c>
      <c r="AA44" s="3">
        <f t="shared" si="27"/>
        <v>99999.000044</v>
      </c>
      <c r="AB44" s="3">
        <f t="shared" si="28"/>
        <v>99999.000044</v>
      </c>
      <c r="AC44" s="3">
        <f t="shared" si="29"/>
        <v>38</v>
      </c>
      <c r="AD44" s="3">
        <f t="shared" si="30"/>
        <v>38</v>
      </c>
      <c r="AE44" s="3">
        <f t="shared" si="26"/>
        <v>99999.000044</v>
      </c>
      <c r="AF44" s="3">
        <f t="shared" si="21"/>
        <v>99999.000044</v>
      </c>
      <c r="AG44" s="3">
        <f t="shared" si="22"/>
        <v>38</v>
      </c>
      <c r="AH44" s="3">
        <f t="shared" si="23"/>
        <v>38</v>
      </c>
    </row>
    <row r="45" spans="1:34" ht="12.75">
      <c r="A45" s="1">
        <f t="shared" si="10"/>
        <v>999</v>
      </c>
      <c r="B45" s="1">
        <f t="shared" si="11"/>
        <v>999</v>
      </c>
      <c r="C45" s="1">
        <f t="shared" si="31"/>
        <v>999</v>
      </c>
      <c r="D45" s="1">
        <f t="shared" si="12"/>
        <v>999</v>
      </c>
      <c r="E45" s="12">
        <f t="shared" si="13"/>
        <v>999</v>
      </c>
      <c r="F45" s="13"/>
      <c r="G45" s="14"/>
      <c r="H45" s="15"/>
      <c r="I45" s="14"/>
      <c r="J45" s="15"/>
      <c r="K45" s="16"/>
      <c r="L45" s="17"/>
      <c r="M45" s="18">
        <f t="shared" si="34"/>
        <v>0</v>
      </c>
      <c r="N45" s="19">
        <f t="shared" si="14"/>
      </c>
      <c r="P45" s="6">
        <f t="shared" si="15"/>
        <v>9999</v>
      </c>
      <c r="Q45" s="6">
        <f t="shared" si="35"/>
        <v>9999</v>
      </c>
      <c r="R45" s="6">
        <f t="shared" si="36"/>
        <v>9999</v>
      </c>
      <c r="S45" s="6">
        <f t="shared" si="37"/>
        <v>9999</v>
      </c>
      <c r="T45" s="7">
        <f t="shared" si="16"/>
        <v>12000</v>
      </c>
      <c r="U45" s="7">
        <f t="shared" si="17"/>
        <v>9000</v>
      </c>
      <c r="V45" s="7">
        <f t="shared" si="18"/>
        <v>20</v>
      </c>
      <c r="W45" s="3">
        <f t="shared" si="38"/>
        <v>99999</v>
      </c>
      <c r="X45" s="3">
        <f t="shared" si="39"/>
        <v>99999</v>
      </c>
      <c r="Y45" s="3">
        <f t="shared" si="19"/>
        <v>12</v>
      </c>
      <c r="Z45" s="3">
        <f t="shared" si="20"/>
        <v>9</v>
      </c>
      <c r="AA45" s="3">
        <f t="shared" si="27"/>
        <v>99999.000045</v>
      </c>
      <c r="AB45" s="3">
        <f t="shared" si="28"/>
        <v>99999.000045</v>
      </c>
      <c r="AC45" s="3">
        <f t="shared" si="29"/>
        <v>39</v>
      </c>
      <c r="AD45" s="3">
        <f t="shared" si="30"/>
        <v>39</v>
      </c>
      <c r="AE45" s="3">
        <f t="shared" si="26"/>
        <v>99999.000045</v>
      </c>
      <c r="AF45" s="3">
        <f t="shared" si="21"/>
        <v>99999.000045</v>
      </c>
      <c r="AG45" s="3">
        <f t="shared" si="22"/>
        <v>39</v>
      </c>
      <c r="AH45" s="3">
        <f t="shared" si="23"/>
        <v>39</v>
      </c>
    </row>
    <row r="46" spans="1:34" ht="13.5" thickBot="1">
      <c r="A46" s="1">
        <f t="shared" si="10"/>
        <v>999</v>
      </c>
      <c r="B46" s="1">
        <f t="shared" si="11"/>
        <v>999</v>
      </c>
      <c r="C46" s="1">
        <f t="shared" si="31"/>
        <v>999</v>
      </c>
      <c r="D46" s="1">
        <f t="shared" si="12"/>
        <v>999</v>
      </c>
      <c r="E46" s="20">
        <f t="shared" si="13"/>
        <v>999</v>
      </c>
      <c r="F46" s="21"/>
      <c r="G46" s="22"/>
      <c r="H46" s="23"/>
      <c r="I46" s="22"/>
      <c r="J46" s="23"/>
      <c r="K46" s="24"/>
      <c r="L46" s="25"/>
      <c r="M46" s="26">
        <f t="shared" si="34"/>
        <v>0</v>
      </c>
      <c r="N46" s="27">
        <f t="shared" si="14"/>
      </c>
      <c r="P46" s="6">
        <f t="shared" si="15"/>
        <v>9999</v>
      </c>
      <c r="Q46" s="6">
        <f t="shared" si="35"/>
        <v>9999</v>
      </c>
      <c r="R46" s="6">
        <f t="shared" si="36"/>
        <v>9999</v>
      </c>
      <c r="S46" s="6">
        <f t="shared" si="37"/>
        <v>9999</v>
      </c>
      <c r="T46" s="7">
        <f t="shared" si="16"/>
        <v>12000</v>
      </c>
      <c r="U46" s="7">
        <f t="shared" si="17"/>
        <v>9000</v>
      </c>
      <c r="V46" s="7">
        <f t="shared" si="18"/>
        <v>20</v>
      </c>
      <c r="W46" s="3">
        <f t="shared" si="38"/>
        <v>99999</v>
      </c>
      <c r="X46" s="3">
        <f t="shared" si="39"/>
        <v>99999</v>
      </c>
      <c r="Y46" s="3">
        <f t="shared" si="19"/>
        <v>12</v>
      </c>
      <c r="Z46" s="3">
        <f t="shared" si="20"/>
        <v>9</v>
      </c>
      <c r="AA46" s="3">
        <f t="shared" si="27"/>
        <v>99999.000046</v>
      </c>
      <c r="AB46" s="3">
        <f t="shared" si="28"/>
        <v>99999.000046</v>
      </c>
      <c r="AC46" s="3">
        <f t="shared" si="29"/>
        <v>40</v>
      </c>
      <c r="AD46" s="3">
        <f t="shared" si="30"/>
        <v>40</v>
      </c>
      <c r="AE46" s="3">
        <f t="shared" si="26"/>
        <v>99999.000046</v>
      </c>
      <c r="AF46" s="3">
        <f t="shared" si="21"/>
        <v>99999.000046</v>
      </c>
      <c r="AG46" s="3">
        <f t="shared" si="22"/>
        <v>40</v>
      </c>
      <c r="AH46" s="3">
        <f t="shared" si="23"/>
        <v>40</v>
      </c>
    </row>
    <row r="47" spans="1:34" ht="12.75">
      <c r="A47" s="1">
        <f t="shared" si="10"/>
        <v>999</v>
      </c>
      <c r="B47" s="1">
        <f t="shared" si="11"/>
        <v>999</v>
      </c>
      <c r="C47" s="1">
        <f t="shared" si="31"/>
        <v>999</v>
      </c>
      <c r="D47" s="1">
        <f t="shared" si="12"/>
        <v>999</v>
      </c>
      <c r="E47" s="12">
        <f t="shared" si="13"/>
        <v>999</v>
      </c>
      <c r="F47" s="13"/>
      <c r="G47" s="14"/>
      <c r="H47" s="15"/>
      <c r="I47" s="14"/>
      <c r="J47" s="15"/>
      <c r="K47" s="16"/>
      <c r="L47" s="17"/>
      <c r="M47" s="18">
        <f t="shared" si="34"/>
        <v>0</v>
      </c>
      <c r="N47" s="19">
        <f t="shared" si="14"/>
      </c>
      <c r="P47" s="6">
        <f t="shared" si="15"/>
        <v>9999</v>
      </c>
      <c r="Q47" s="6">
        <f t="shared" si="35"/>
        <v>9999</v>
      </c>
      <c r="R47" s="6">
        <f t="shared" si="36"/>
        <v>9999</v>
      </c>
      <c r="S47" s="6">
        <f t="shared" si="37"/>
        <v>9999</v>
      </c>
      <c r="T47" s="7">
        <f t="shared" si="16"/>
        <v>12000</v>
      </c>
      <c r="U47" s="7">
        <f t="shared" si="17"/>
        <v>9000</v>
      </c>
      <c r="V47" s="7">
        <f t="shared" si="18"/>
        <v>20</v>
      </c>
      <c r="W47" s="3">
        <f t="shared" si="38"/>
        <v>99999</v>
      </c>
      <c r="X47" s="3">
        <f t="shared" si="39"/>
        <v>99999</v>
      </c>
      <c r="Y47" s="3">
        <f t="shared" si="19"/>
        <v>12</v>
      </c>
      <c r="Z47" s="3">
        <f t="shared" si="20"/>
        <v>9</v>
      </c>
      <c r="AA47" s="3">
        <f t="shared" si="27"/>
        <v>99999.000047</v>
      </c>
      <c r="AB47" s="3">
        <f t="shared" si="28"/>
        <v>99999.000047</v>
      </c>
      <c r="AC47" s="3">
        <f t="shared" si="29"/>
        <v>41</v>
      </c>
      <c r="AD47" s="3">
        <f t="shared" si="30"/>
        <v>41</v>
      </c>
      <c r="AE47" s="3">
        <f t="shared" si="26"/>
        <v>99999.000047</v>
      </c>
      <c r="AF47" s="3">
        <f t="shared" si="21"/>
        <v>99999.000047</v>
      </c>
      <c r="AG47" s="3">
        <f t="shared" si="22"/>
        <v>41</v>
      </c>
      <c r="AH47" s="3">
        <f t="shared" si="23"/>
        <v>41</v>
      </c>
    </row>
    <row r="48" spans="1:34" ht="13.5" thickBot="1">
      <c r="A48" s="1">
        <f t="shared" si="10"/>
        <v>999</v>
      </c>
      <c r="B48" s="1">
        <f t="shared" si="11"/>
        <v>999</v>
      </c>
      <c r="C48" s="1">
        <f t="shared" si="31"/>
        <v>999</v>
      </c>
      <c r="D48" s="1">
        <f t="shared" si="12"/>
        <v>999</v>
      </c>
      <c r="E48" s="20">
        <f t="shared" si="13"/>
        <v>999</v>
      </c>
      <c r="F48" s="21"/>
      <c r="G48" s="22"/>
      <c r="H48" s="23"/>
      <c r="I48" s="22"/>
      <c r="J48" s="23"/>
      <c r="K48" s="24"/>
      <c r="L48" s="25"/>
      <c r="M48" s="26">
        <f t="shared" si="34"/>
        <v>0</v>
      </c>
      <c r="N48" s="27">
        <f t="shared" si="14"/>
      </c>
      <c r="P48" s="6">
        <f t="shared" si="15"/>
        <v>9999</v>
      </c>
      <c r="Q48" s="6">
        <f t="shared" si="35"/>
        <v>9999</v>
      </c>
      <c r="R48" s="6">
        <f t="shared" si="36"/>
        <v>9999</v>
      </c>
      <c r="S48" s="6">
        <f t="shared" si="37"/>
        <v>9999</v>
      </c>
      <c r="T48" s="7">
        <f t="shared" si="16"/>
        <v>12000</v>
      </c>
      <c r="U48" s="7">
        <f t="shared" si="17"/>
        <v>9000</v>
      </c>
      <c r="V48" s="7">
        <f t="shared" si="18"/>
        <v>20</v>
      </c>
      <c r="W48" s="3">
        <f t="shared" si="38"/>
        <v>99999</v>
      </c>
      <c r="X48" s="3">
        <f t="shared" si="39"/>
        <v>99999</v>
      </c>
      <c r="Y48" s="3">
        <f t="shared" si="19"/>
        <v>12</v>
      </c>
      <c r="Z48" s="3">
        <f t="shared" si="20"/>
        <v>9</v>
      </c>
      <c r="AA48" s="3">
        <f t="shared" si="27"/>
        <v>99999.000048</v>
      </c>
      <c r="AB48" s="3">
        <f t="shared" si="28"/>
        <v>99999.000048</v>
      </c>
      <c r="AC48" s="3">
        <f t="shared" si="29"/>
        <v>42</v>
      </c>
      <c r="AD48" s="3">
        <f t="shared" si="30"/>
        <v>42</v>
      </c>
      <c r="AE48" s="3">
        <f t="shared" si="26"/>
        <v>99999.000048</v>
      </c>
      <c r="AF48" s="3">
        <f t="shared" si="21"/>
        <v>99999.000048</v>
      </c>
      <c r="AG48" s="3">
        <f t="shared" si="22"/>
        <v>42</v>
      </c>
      <c r="AH48" s="3">
        <f t="shared" si="23"/>
        <v>42</v>
      </c>
    </row>
    <row r="49" spans="1:34" ht="12.75">
      <c r="A49" s="1">
        <f t="shared" si="10"/>
        <v>999</v>
      </c>
      <c r="B49" s="1">
        <f t="shared" si="11"/>
        <v>999</v>
      </c>
      <c r="C49" s="1">
        <f t="shared" si="31"/>
        <v>999</v>
      </c>
      <c r="D49" s="1">
        <f t="shared" si="12"/>
        <v>999</v>
      </c>
      <c r="E49" s="12">
        <f t="shared" si="13"/>
        <v>999</v>
      </c>
      <c r="F49" s="13"/>
      <c r="G49" s="14"/>
      <c r="H49" s="15"/>
      <c r="I49" s="14"/>
      <c r="J49" s="15"/>
      <c r="K49" s="16"/>
      <c r="L49" s="17"/>
      <c r="M49" s="18">
        <f t="shared" si="34"/>
        <v>0</v>
      </c>
      <c r="N49" s="19">
        <f t="shared" si="14"/>
      </c>
      <c r="P49" s="6">
        <f t="shared" si="15"/>
        <v>9999</v>
      </c>
      <c r="Q49" s="6">
        <f t="shared" si="35"/>
        <v>9999</v>
      </c>
      <c r="R49" s="6">
        <f t="shared" si="36"/>
        <v>9999</v>
      </c>
      <c r="S49" s="6">
        <f t="shared" si="37"/>
        <v>9999</v>
      </c>
      <c r="T49" s="7">
        <f t="shared" si="16"/>
        <v>12000</v>
      </c>
      <c r="U49" s="7">
        <f t="shared" si="17"/>
        <v>9000</v>
      </c>
      <c r="V49" s="7">
        <f t="shared" si="18"/>
        <v>20</v>
      </c>
      <c r="W49" s="3">
        <f t="shared" si="38"/>
        <v>99999</v>
      </c>
      <c r="X49" s="3">
        <f t="shared" si="39"/>
        <v>99999</v>
      </c>
      <c r="Y49" s="3">
        <f t="shared" si="19"/>
        <v>12</v>
      </c>
      <c r="Z49" s="3">
        <f t="shared" si="20"/>
        <v>9</v>
      </c>
      <c r="AA49" s="3">
        <f t="shared" si="27"/>
        <v>99999.000049</v>
      </c>
      <c r="AB49" s="3">
        <f t="shared" si="28"/>
        <v>99999.000049</v>
      </c>
      <c r="AC49" s="3">
        <f t="shared" si="29"/>
        <v>43</v>
      </c>
      <c r="AD49" s="3">
        <f t="shared" si="30"/>
        <v>43</v>
      </c>
      <c r="AE49" s="3">
        <f t="shared" si="26"/>
        <v>99999.000049</v>
      </c>
      <c r="AF49" s="3">
        <f t="shared" si="21"/>
        <v>99999.000049</v>
      </c>
      <c r="AG49" s="3">
        <f t="shared" si="22"/>
        <v>43</v>
      </c>
      <c r="AH49" s="3">
        <f t="shared" si="23"/>
        <v>43</v>
      </c>
    </row>
    <row r="50" spans="1:34" ht="13.5" thickBot="1">
      <c r="A50" s="1">
        <f t="shared" si="10"/>
        <v>999</v>
      </c>
      <c r="B50" s="1">
        <f t="shared" si="11"/>
        <v>999</v>
      </c>
      <c r="C50" s="1">
        <f t="shared" si="31"/>
        <v>999</v>
      </c>
      <c r="D50" s="1">
        <f t="shared" si="12"/>
        <v>999</v>
      </c>
      <c r="E50" s="20">
        <f t="shared" si="13"/>
        <v>999</v>
      </c>
      <c r="F50" s="21"/>
      <c r="G50" s="22"/>
      <c r="H50" s="23"/>
      <c r="I50" s="22"/>
      <c r="J50" s="23"/>
      <c r="K50" s="24"/>
      <c r="L50" s="25"/>
      <c r="M50" s="26">
        <f t="shared" si="34"/>
        <v>0</v>
      </c>
      <c r="N50" s="27">
        <f t="shared" si="14"/>
      </c>
      <c r="P50" s="6">
        <f t="shared" si="15"/>
        <v>9999</v>
      </c>
      <c r="Q50" s="6">
        <f t="shared" si="35"/>
        <v>9999</v>
      </c>
      <c r="R50" s="6">
        <f t="shared" si="36"/>
        <v>9999</v>
      </c>
      <c r="S50" s="6">
        <f t="shared" si="37"/>
        <v>9999</v>
      </c>
      <c r="T50" s="7">
        <f t="shared" si="16"/>
        <v>12000</v>
      </c>
      <c r="U50" s="7">
        <f t="shared" si="17"/>
        <v>9000</v>
      </c>
      <c r="V50" s="7">
        <f t="shared" si="18"/>
        <v>20</v>
      </c>
      <c r="W50" s="3">
        <f t="shared" si="38"/>
        <v>99999</v>
      </c>
      <c r="X50" s="3">
        <f t="shared" si="39"/>
        <v>99999</v>
      </c>
      <c r="Y50" s="3">
        <f t="shared" si="19"/>
        <v>12</v>
      </c>
      <c r="Z50" s="3">
        <f t="shared" si="20"/>
        <v>9</v>
      </c>
      <c r="AA50" s="3">
        <f t="shared" si="27"/>
        <v>99999.00005</v>
      </c>
      <c r="AB50" s="3">
        <f t="shared" si="28"/>
        <v>99999.00005</v>
      </c>
      <c r="AC50" s="3">
        <f t="shared" si="29"/>
        <v>44</v>
      </c>
      <c r="AD50" s="3">
        <f t="shared" si="30"/>
        <v>44</v>
      </c>
      <c r="AE50" s="3">
        <f t="shared" si="26"/>
        <v>99999.00005</v>
      </c>
      <c r="AF50" s="3">
        <f t="shared" si="21"/>
        <v>99999.00005</v>
      </c>
      <c r="AG50" s="3">
        <f t="shared" si="22"/>
        <v>44</v>
      </c>
      <c r="AH50" s="3">
        <f t="shared" si="23"/>
        <v>44</v>
      </c>
    </row>
    <row r="51" spans="1:34" ht="12.75">
      <c r="A51" s="1">
        <f t="shared" si="10"/>
        <v>999</v>
      </c>
      <c r="B51" s="1">
        <f t="shared" si="11"/>
        <v>999</v>
      </c>
      <c r="C51" s="1">
        <f t="shared" si="31"/>
        <v>999</v>
      </c>
      <c r="D51" s="1">
        <f t="shared" si="12"/>
        <v>999</v>
      </c>
      <c r="E51" s="12">
        <f t="shared" si="13"/>
        <v>999</v>
      </c>
      <c r="F51" s="13"/>
      <c r="G51" s="14"/>
      <c r="H51" s="15"/>
      <c r="I51" s="14"/>
      <c r="J51" s="15"/>
      <c r="K51" s="16"/>
      <c r="L51" s="17"/>
      <c r="M51" s="18">
        <f t="shared" si="34"/>
        <v>0</v>
      </c>
      <c r="N51" s="19">
        <f t="shared" si="14"/>
      </c>
      <c r="P51" s="6">
        <f t="shared" si="15"/>
        <v>9999</v>
      </c>
      <c r="Q51" s="6">
        <f t="shared" si="35"/>
        <v>9999</v>
      </c>
      <c r="R51" s="6">
        <f t="shared" si="36"/>
        <v>9999</v>
      </c>
      <c r="S51" s="6">
        <f t="shared" si="37"/>
        <v>9999</v>
      </c>
      <c r="T51" s="7">
        <f t="shared" si="16"/>
        <v>12000</v>
      </c>
      <c r="U51" s="7">
        <f t="shared" si="17"/>
        <v>9000</v>
      </c>
      <c r="V51" s="7">
        <f t="shared" si="18"/>
        <v>20</v>
      </c>
      <c r="W51" s="3">
        <f t="shared" si="38"/>
        <v>99999</v>
      </c>
      <c r="X51" s="3">
        <f t="shared" si="39"/>
        <v>99999</v>
      </c>
      <c r="Y51" s="3">
        <f t="shared" si="19"/>
        <v>12</v>
      </c>
      <c r="Z51" s="3">
        <f t="shared" si="20"/>
        <v>9</v>
      </c>
      <c r="AA51" s="3">
        <f t="shared" si="27"/>
        <v>99999.000051</v>
      </c>
      <c r="AB51" s="3">
        <f t="shared" si="28"/>
        <v>99999.000051</v>
      </c>
      <c r="AC51" s="3">
        <f t="shared" si="29"/>
        <v>45</v>
      </c>
      <c r="AD51" s="3">
        <f t="shared" si="30"/>
        <v>45</v>
      </c>
      <c r="AE51" s="3">
        <f t="shared" si="26"/>
        <v>99999.000051</v>
      </c>
      <c r="AF51" s="3">
        <f t="shared" si="21"/>
        <v>99999.000051</v>
      </c>
      <c r="AG51" s="3">
        <f t="shared" si="22"/>
        <v>45</v>
      </c>
      <c r="AH51" s="3">
        <f t="shared" si="23"/>
        <v>45</v>
      </c>
    </row>
    <row r="52" spans="1:34" ht="13.5" thickBot="1">
      <c r="A52" s="1">
        <f t="shared" si="10"/>
        <v>999</v>
      </c>
      <c r="B52" s="1">
        <f t="shared" si="11"/>
        <v>999</v>
      </c>
      <c r="C52" s="1">
        <f t="shared" si="31"/>
        <v>999</v>
      </c>
      <c r="D52" s="1">
        <f t="shared" si="12"/>
        <v>999</v>
      </c>
      <c r="E52" s="20">
        <f t="shared" si="13"/>
        <v>999</v>
      </c>
      <c r="F52" s="21"/>
      <c r="G52" s="22"/>
      <c r="H52" s="23"/>
      <c r="I52" s="22"/>
      <c r="J52" s="23"/>
      <c r="K52" s="24"/>
      <c r="L52" s="25"/>
      <c r="M52" s="26">
        <f t="shared" si="34"/>
        <v>0</v>
      </c>
      <c r="N52" s="27">
        <f t="shared" si="14"/>
      </c>
      <c r="P52" s="6">
        <f t="shared" si="15"/>
        <v>9999</v>
      </c>
      <c r="Q52" s="6">
        <f t="shared" si="35"/>
        <v>9999</v>
      </c>
      <c r="R52" s="6">
        <f t="shared" si="36"/>
        <v>9999</v>
      </c>
      <c r="S52" s="6">
        <f t="shared" si="37"/>
        <v>9999</v>
      </c>
      <c r="T52" s="7">
        <f t="shared" si="16"/>
        <v>12000</v>
      </c>
      <c r="U52" s="7">
        <f t="shared" si="17"/>
        <v>9000</v>
      </c>
      <c r="V52" s="7">
        <f t="shared" si="18"/>
        <v>20</v>
      </c>
      <c r="W52" s="3">
        <f t="shared" si="38"/>
        <v>99999</v>
      </c>
      <c r="X52" s="3">
        <f t="shared" si="39"/>
        <v>99999</v>
      </c>
      <c r="Y52" s="3">
        <f t="shared" si="19"/>
        <v>12</v>
      </c>
      <c r="Z52" s="3">
        <f t="shared" si="20"/>
        <v>9</v>
      </c>
      <c r="AA52" s="3">
        <f t="shared" si="27"/>
        <v>99999.000052</v>
      </c>
      <c r="AB52" s="3">
        <f t="shared" si="28"/>
        <v>99999.000052</v>
      </c>
      <c r="AC52" s="3">
        <f t="shared" si="29"/>
        <v>46</v>
      </c>
      <c r="AD52" s="3">
        <f t="shared" si="30"/>
        <v>46</v>
      </c>
      <c r="AE52" s="3">
        <f t="shared" si="26"/>
        <v>99999.000052</v>
      </c>
      <c r="AF52" s="3">
        <f t="shared" si="21"/>
        <v>99999.000052</v>
      </c>
      <c r="AG52" s="3">
        <f t="shared" si="22"/>
        <v>46</v>
      </c>
      <c r="AH52" s="3">
        <f t="shared" si="23"/>
        <v>46</v>
      </c>
    </row>
    <row r="53" spans="1:34" ht="12.75">
      <c r="A53" s="1">
        <f t="shared" si="10"/>
        <v>999</v>
      </c>
      <c r="B53" s="1">
        <f t="shared" si="11"/>
        <v>999</v>
      </c>
      <c r="C53" s="1">
        <f t="shared" si="31"/>
        <v>999</v>
      </c>
      <c r="D53" s="1">
        <f t="shared" si="12"/>
        <v>999</v>
      </c>
      <c r="E53" s="12">
        <f t="shared" si="13"/>
        <v>999</v>
      </c>
      <c r="F53" s="13"/>
      <c r="G53" s="14"/>
      <c r="H53" s="15"/>
      <c r="I53" s="14"/>
      <c r="J53" s="15"/>
      <c r="K53" s="16"/>
      <c r="L53" s="17"/>
      <c r="M53" s="18">
        <f t="shared" si="34"/>
        <v>0</v>
      </c>
      <c r="N53" s="19">
        <f t="shared" si="14"/>
      </c>
      <c r="P53" s="6">
        <f t="shared" si="15"/>
        <v>9999</v>
      </c>
      <c r="Q53" s="6">
        <f t="shared" si="35"/>
        <v>9999</v>
      </c>
      <c r="R53" s="6">
        <f t="shared" si="36"/>
        <v>9999</v>
      </c>
      <c r="S53" s="6">
        <f t="shared" si="37"/>
        <v>9999</v>
      </c>
      <c r="T53" s="7">
        <f t="shared" si="16"/>
        <v>12000</v>
      </c>
      <c r="U53" s="7">
        <f t="shared" si="17"/>
        <v>9000</v>
      </c>
      <c r="V53" s="7">
        <f t="shared" si="18"/>
        <v>20</v>
      </c>
      <c r="W53" s="3">
        <f t="shared" si="38"/>
        <v>99999</v>
      </c>
      <c r="X53" s="3">
        <f t="shared" si="39"/>
        <v>99999</v>
      </c>
      <c r="Y53" s="3">
        <f t="shared" si="19"/>
        <v>12</v>
      </c>
      <c r="Z53" s="3">
        <f t="shared" si="20"/>
        <v>9</v>
      </c>
      <c r="AA53" s="3">
        <f t="shared" si="27"/>
        <v>99999.000053</v>
      </c>
      <c r="AB53" s="3">
        <f t="shared" si="28"/>
        <v>99999.000053</v>
      </c>
      <c r="AC53" s="3">
        <f t="shared" si="29"/>
        <v>47</v>
      </c>
      <c r="AD53" s="3">
        <f t="shared" si="30"/>
        <v>47</v>
      </c>
      <c r="AE53" s="3">
        <f t="shared" si="26"/>
        <v>99999.000053</v>
      </c>
      <c r="AF53" s="3">
        <f t="shared" si="21"/>
        <v>99999.000053</v>
      </c>
      <c r="AG53" s="3">
        <f t="shared" si="22"/>
        <v>47</v>
      </c>
      <c r="AH53" s="3">
        <f t="shared" si="23"/>
        <v>47</v>
      </c>
    </row>
    <row r="54" spans="1:34" ht="13.5" thickBot="1">
      <c r="A54" s="1">
        <f t="shared" si="10"/>
        <v>999</v>
      </c>
      <c r="B54" s="1">
        <f t="shared" si="11"/>
        <v>999</v>
      </c>
      <c r="C54" s="1">
        <f t="shared" si="31"/>
        <v>999</v>
      </c>
      <c r="D54" s="1">
        <f t="shared" si="12"/>
        <v>999</v>
      </c>
      <c r="E54" s="20">
        <f t="shared" si="13"/>
        <v>999</v>
      </c>
      <c r="F54" s="21"/>
      <c r="G54" s="22"/>
      <c r="H54" s="23"/>
      <c r="I54" s="22"/>
      <c r="J54" s="23"/>
      <c r="K54" s="24"/>
      <c r="L54" s="25"/>
      <c r="M54" s="26">
        <f t="shared" si="34"/>
        <v>0</v>
      </c>
      <c r="N54" s="27">
        <f t="shared" si="14"/>
      </c>
      <c r="P54" s="6">
        <f t="shared" si="15"/>
        <v>9999</v>
      </c>
      <c r="Q54" s="6">
        <f t="shared" si="35"/>
        <v>9999</v>
      </c>
      <c r="R54" s="6">
        <f t="shared" si="36"/>
        <v>9999</v>
      </c>
      <c r="S54" s="6">
        <f t="shared" si="37"/>
        <v>9999</v>
      </c>
      <c r="T54" s="7">
        <f t="shared" si="16"/>
        <v>12000</v>
      </c>
      <c r="U54" s="7">
        <f t="shared" si="17"/>
        <v>9000</v>
      </c>
      <c r="V54" s="7">
        <f t="shared" si="18"/>
        <v>20</v>
      </c>
      <c r="W54" s="3">
        <f t="shared" si="38"/>
        <v>99999</v>
      </c>
      <c r="X54" s="3">
        <f t="shared" si="39"/>
        <v>99999</v>
      </c>
      <c r="Y54" s="3">
        <f t="shared" si="19"/>
        <v>12</v>
      </c>
      <c r="Z54" s="3">
        <f t="shared" si="20"/>
        <v>9</v>
      </c>
      <c r="AA54" s="3">
        <f t="shared" si="27"/>
        <v>99999.000054</v>
      </c>
      <c r="AB54" s="3">
        <f t="shared" si="28"/>
        <v>99999.000054</v>
      </c>
      <c r="AC54" s="3">
        <f t="shared" si="29"/>
        <v>48</v>
      </c>
      <c r="AD54" s="3">
        <f t="shared" si="30"/>
        <v>48</v>
      </c>
      <c r="AE54" s="3">
        <f t="shared" si="26"/>
        <v>99999.000054</v>
      </c>
      <c r="AF54" s="3">
        <f t="shared" si="21"/>
        <v>99999.000054</v>
      </c>
      <c r="AG54" s="3">
        <f t="shared" si="22"/>
        <v>48</v>
      </c>
      <c r="AH54" s="3">
        <f t="shared" si="23"/>
        <v>48</v>
      </c>
    </row>
    <row r="55" spans="1:34" ht="12.75">
      <c r="A55" s="1">
        <f t="shared" si="10"/>
        <v>999</v>
      </c>
      <c r="B55" s="1">
        <f t="shared" si="11"/>
        <v>999</v>
      </c>
      <c r="C55" s="1">
        <f t="shared" si="31"/>
        <v>999</v>
      </c>
      <c r="D55" s="1">
        <f t="shared" si="12"/>
        <v>999</v>
      </c>
      <c r="E55" s="12">
        <f t="shared" si="13"/>
        <v>999</v>
      </c>
      <c r="F55" s="13"/>
      <c r="G55" s="14"/>
      <c r="H55" s="15"/>
      <c r="I55" s="14"/>
      <c r="J55" s="15"/>
      <c r="K55" s="16"/>
      <c r="L55" s="17"/>
      <c r="M55" s="18">
        <f t="shared" si="34"/>
        <v>0</v>
      </c>
      <c r="N55" s="19">
        <f t="shared" si="14"/>
      </c>
      <c r="P55" s="6">
        <f t="shared" si="15"/>
        <v>9999</v>
      </c>
      <c r="Q55" s="6">
        <f t="shared" si="35"/>
        <v>9999</v>
      </c>
      <c r="R55" s="6">
        <f t="shared" si="36"/>
        <v>9999</v>
      </c>
      <c r="S55" s="6">
        <f t="shared" si="37"/>
        <v>9999</v>
      </c>
      <c r="T55" s="7">
        <f t="shared" si="16"/>
        <v>12000</v>
      </c>
      <c r="U55" s="7">
        <f t="shared" si="17"/>
        <v>9000</v>
      </c>
      <c r="V55" s="7">
        <f t="shared" si="18"/>
        <v>20</v>
      </c>
      <c r="W55" s="3">
        <f t="shared" si="38"/>
        <v>99999</v>
      </c>
      <c r="X55" s="3">
        <f t="shared" si="39"/>
        <v>99999</v>
      </c>
      <c r="Y55" s="3">
        <f t="shared" si="19"/>
        <v>12</v>
      </c>
      <c r="Z55" s="3">
        <f t="shared" si="20"/>
        <v>9</v>
      </c>
      <c r="AA55" s="3">
        <f t="shared" si="27"/>
        <v>99999.000055</v>
      </c>
      <c r="AB55" s="3">
        <f t="shared" si="28"/>
        <v>99999.000055</v>
      </c>
      <c r="AC55" s="3">
        <f t="shared" si="29"/>
        <v>49</v>
      </c>
      <c r="AD55" s="3">
        <f t="shared" si="30"/>
        <v>49</v>
      </c>
      <c r="AE55" s="3">
        <f t="shared" si="26"/>
        <v>99999.000055</v>
      </c>
      <c r="AF55" s="3">
        <f t="shared" si="21"/>
        <v>99999.000055</v>
      </c>
      <c r="AG55" s="3">
        <f t="shared" si="22"/>
        <v>49</v>
      </c>
      <c r="AH55" s="3">
        <f t="shared" si="23"/>
        <v>49</v>
      </c>
    </row>
    <row r="56" spans="1:34" ht="13.5" thickBot="1">
      <c r="A56" s="1">
        <f t="shared" si="10"/>
        <v>999</v>
      </c>
      <c r="B56" s="1">
        <f t="shared" si="11"/>
        <v>999</v>
      </c>
      <c r="C56" s="1">
        <f t="shared" si="31"/>
        <v>999</v>
      </c>
      <c r="D56" s="1">
        <f t="shared" si="12"/>
        <v>999</v>
      </c>
      <c r="E56" s="20">
        <f t="shared" si="13"/>
        <v>999</v>
      </c>
      <c r="F56" s="21"/>
      <c r="G56" s="22"/>
      <c r="H56" s="23"/>
      <c r="I56" s="22"/>
      <c r="J56" s="23"/>
      <c r="K56" s="24"/>
      <c r="L56" s="25"/>
      <c r="M56" s="26">
        <f t="shared" si="34"/>
        <v>0</v>
      </c>
      <c r="N56" s="27">
        <f t="shared" si="14"/>
      </c>
      <c r="P56" s="6">
        <f t="shared" si="15"/>
        <v>9999</v>
      </c>
      <c r="Q56" s="6">
        <f t="shared" si="35"/>
        <v>9999</v>
      </c>
      <c r="R56" s="6">
        <f t="shared" si="36"/>
        <v>9999</v>
      </c>
      <c r="S56" s="6">
        <f t="shared" si="37"/>
        <v>9999</v>
      </c>
      <c r="T56" s="7">
        <f t="shared" si="16"/>
        <v>12000</v>
      </c>
      <c r="U56" s="7">
        <f t="shared" si="17"/>
        <v>9000</v>
      </c>
      <c r="V56" s="7">
        <f t="shared" si="18"/>
        <v>20</v>
      </c>
      <c r="W56" s="3">
        <f t="shared" si="38"/>
        <v>99999</v>
      </c>
      <c r="X56" s="3">
        <f t="shared" si="39"/>
        <v>99999</v>
      </c>
      <c r="Y56" s="3">
        <f t="shared" si="19"/>
        <v>12</v>
      </c>
      <c r="Z56" s="3">
        <f t="shared" si="20"/>
        <v>9</v>
      </c>
      <c r="AA56" s="3">
        <f t="shared" si="27"/>
        <v>99999.000056</v>
      </c>
      <c r="AB56" s="3">
        <f t="shared" si="28"/>
        <v>99999.000056</v>
      </c>
      <c r="AC56" s="3">
        <f t="shared" si="29"/>
        <v>50</v>
      </c>
      <c r="AD56" s="3">
        <f t="shared" si="30"/>
        <v>50</v>
      </c>
      <c r="AE56" s="3">
        <f t="shared" si="26"/>
        <v>99999.000056</v>
      </c>
      <c r="AF56" s="3">
        <f t="shared" si="21"/>
        <v>99999.000056</v>
      </c>
      <c r="AG56" s="3">
        <f t="shared" si="22"/>
        <v>50</v>
      </c>
      <c r="AH56" s="3">
        <f t="shared" si="23"/>
        <v>50</v>
      </c>
    </row>
    <row r="57" spans="1:34" ht="12.75">
      <c r="A57" s="1">
        <f t="shared" si="10"/>
        <v>999</v>
      </c>
      <c r="B57" s="1">
        <f t="shared" si="11"/>
        <v>999</v>
      </c>
      <c r="C57" s="1">
        <f t="shared" si="31"/>
        <v>999</v>
      </c>
      <c r="D57" s="1">
        <f t="shared" si="12"/>
        <v>999</v>
      </c>
      <c r="E57" s="12">
        <f t="shared" si="13"/>
        <v>999</v>
      </c>
      <c r="F57" s="13"/>
      <c r="G57" s="14"/>
      <c r="H57" s="15"/>
      <c r="I57" s="14"/>
      <c r="J57" s="15"/>
      <c r="K57" s="16"/>
      <c r="L57" s="17"/>
      <c r="M57" s="18">
        <f t="shared" si="34"/>
        <v>0</v>
      </c>
      <c r="N57" s="19">
        <f t="shared" si="14"/>
      </c>
      <c r="P57" s="6">
        <f t="shared" si="15"/>
        <v>9999</v>
      </c>
      <c r="Q57" s="6">
        <f t="shared" si="35"/>
        <v>9999</v>
      </c>
      <c r="R57" s="6">
        <f t="shared" si="36"/>
        <v>9999</v>
      </c>
      <c r="S57" s="6">
        <f t="shared" si="37"/>
        <v>9999</v>
      </c>
      <c r="T57" s="7">
        <f t="shared" si="16"/>
        <v>12000</v>
      </c>
      <c r="U57" s="7">
        <f t="shared" si="17"/>
        <v>9000</v>
      </c>
      <c r="V57" s="7">
        <f t="shared" si="18"/>
        <v>20</v>
      </c>
      <c r="W57" s="3">
        <f t="shared" si="38"/>
        <v>99999</v>
      </c>
      <c r="X57" s="3">
        <f t="shared" si="39"/>
        <v>99999</v>
      </c>
      <c r="Y57" s="3">
        <f t="shared" si="19"/>
        <v>12</v>
      </c>
      <c r="Z57" s="3">
        <f t="shared" si="20"/>
        <v>9</v>
      </c>
      <c r="AA57" s="3">
        <f t="shared" si="27"/>
        <v>99999.000057</v>
      </c>
      <c r="AB57" s="3">
        <f t="shared" si="28"/>
        <v>99999.000057</v>
      </c>
      <c r="AC57" s="3">
        <f t="shared" si="29"/>
        <v>51</v>
      </c>
      <c r="AD57" s="3">
        <f t="shared" si="30"/>
        <v>51</v>
      </c>
      <c r="AE57" s="3">
        <f t="shared" si="26"/>
        <v>99999.000057</v>
      </c>
      <c r="AF57" s="3">
        <f t="shared" si="21"/>
        <v>99999.000057</v>
      </c>
      <c r="AG57" s="3">
        <f t="shared" si="22"/>
        <v>51</v>
      </c>
      <c r="AH57" s="3">
        <f t="shared" si="23"/>
        <v>51</v>
      </c>
    </row>
    <row r="58" spans="1:34" ht="13.5" thickBot="1">
      <c r="A58" s="1">
        <f t="shared" si="10"/>
        <v>999</v>
      </c>
      <c r="B58" s="1">
        <f t="shared" si="11"/>
        <v>999</v>
      </c>
      <c r="C58" s="1">
        <f t="shared" si="31"/>
        <v>999</v>
      </c>
      <c r="D58" s="1">
        <f t="shared" si="12"/>
        <v>999</v>
      </c>
      <c r="E58" s="20">
        <f t="shared" si="13"/>
        <v>999</v>
      </c>
      <c r="F58" s="21"/>
      <c r="G58" s="22"/>
      <c r="H58" s="23"/>
      <c r="I58" s="22"/>
      <c r="J58" s="23"/>
      <c r="K58" s="24"/>
      <c r="L58" s="25"/>
      <c r="M58" s="26">
        <f t="shared" si="34"/>
        <v>0</v>
      </c>
      <c r="N58" s="27">
        <f t="shared" si="14"/>
      </c>
      <c r="P58" s="6">
        <f t="shared" si="15"/>
        <v>9999</v>
      </c>
      <c r="Q58" s="6">
        <f t="shared" si="35"/>
        <v>9999</v>
      </c>
      <c r="R58" s="6">
        <f t="shared" si="36"/>
        <v>9999</v>
      </c>
      <c r="S58" s="6">
        <f t="shared" si="37"/>
        <v>9999</v>
      </c>
      <c r="T58" s="7">
        <f t="shared" si="16"/>
        <v>12000</v>
      </c>
      <c r="U58" s="7">
        <f t="shared" si="17"/>
        <v>9000</v>
      </c>
      <c r="V58" s="7">
        <f t="shared" si="18"/>
        <v>20</v>
      </c>
      <c r="W58" s="3">
        <f t="shared" si="38"/>
        <v>99999</v>
      </c>
      <c r="X58" s="3">
        <f t="shared" si="39"/>
        <v>99999</v>
      </c>
      <c r="Y58" s="3">
        <f t="shared" si="19"/>
        <v>12</v>
      </c>
      <c r="Z58" s="3">
        <f t="shared" si="20"/>
        <v>9</v>
      </c>
      <c r="AA58" s="3">
        <f t="shared" si="27"/>
        <v>99999.000058</v>
      </c>
      <c r="AB58" s="3">
        <f t="shared" si="28"/>
        <v>99999.000058</v>
      </c>
      <c r="AC58" s="3">
        <f t="shared" si="29"/>
        <v>52</v>
      </c>
      <c r="AD58" s="3">
        <f t="shared" si="30"/>
        <v>52</v>
      </c>
      <c r="AE58" s="3">
        <f t="shared" si="26"/>
        <v>99999.000058</v>
      </c>
      <c r="AF58" s="3">
        <f t="shared" si="21"/>
        <v>99999.000058</v>
      </c>
      <c r="AG58" s="3">
        <f t="shared" si="22"/>
        <v>52</v>
      </c>
      <c r="AH58" s="3">
        <f t="shared" si="23"/>
        <v>52</v>
      </c>
    </row>
    <row r="59" spans="1:34" ht="12.75">
      <c r="A59" s="1">
        <f t="shared" si="10"/>
        <v>999</v>
      </c>
      <c r="B59" s="1">
        <f t="shared" si="11"/>
        <v>999</v>
      </c>
      <c r="C59" s="1">
        <f t="shared" si="31"/>
        <v>999</v>
      </c>
      <c r="D59" s="1">
        <f t="shared" si="12"/>
        <v>999</v>
      </c>
      <c r="E59" s="12">
        <f t="shared" si="13"/>
        <v>999</v>
      </c>
      <c r="F59" s="13"/>
      <c r="G59" s="14"/>
      <c r="H59" s="15"/>
      <c r="I59" s="14"/>
      <c r="J59" s="15"/>
      <c r="K59" s="16"/>
      <c r="L59" s="17"/>
      <c r="M59" s="18">
        <f t="shared" si="34"/>
        <v>0</v>
      </c>
      <c r="N59" s="19">
        <f t="shared" si="14"/>
      </c>
      <c r="P59" s="6">
        <f t="shared" si="15"/>
        <v>9999</v>
      </c>
      <c r="Q59" s="6">
        <f t="shared" si="35"/>
        <v>9999</v>
      </c>
      <c r="R59" s="6">
        <f t="shared" si="36"/>
        <v>9999</v>
      </c>
      <c r="S59" s="6">
        <f t="shared" si="37"/>
        <v>9999</v>
      </c>
      <c r="T59" s="7">
        <f t="shared" si="16"/>
        <v>12000</v>
      </c>
      <c r="U59" s="7">
        <f t="shared" si="17"/>
        <v>9000</v>
      </c>
      <c r="V59" s="7">
        <f t="shared" si="18"/>
        <v>20</v>
      </c>
      <c r="W59" s="3">
        <f t="shared" si="38"/>
        <v>99999</v>
      </c>
      <c r="X59" s="3">
        <f t="shared" si="39"/>
        <v>99999</v>
      </c>
      <c r="Y59" s="3">
        <f t="shared" si="19"/>
        <v>12</v>
      </c>
      <c r="Z59" s="3">
        <f t="shared" si="20"/>
        <v>9</v>
      </c>
      <c r="AA59" s="3">
        <f t="shared" si="27"/>
        <v>99999.000059</v>
      </c>
      <c r="AB59" s="3">
        <f t="shared" si="28"/>
        <v>99999.000059</v>
      </c>
      <c r="AC59" s="3">
        <f t="shared" si="29"/>
        <v>53</v>
      </c>
      <c r="AD59" s="3">
        <f t="shared" si="30"/>
        <v>53</v>
      </c>
      <c r="AE59" s="3">
        <f t="shared" si="26"/>
        <v>99999.000059</v>
      </c>
      <c r="AF59" s="3">
        <f t="shared" si="21"/>
        <v>99999.000059</v>
      </c>
      <c r="AG59" s="3">
        <f t="shared" si="22"/>
        <v>53</v>
      </c>
      <c r="AH59" s="3">
        <f t="shared" si="23"/>
        <v>53</v>
      </c>
    </row>
    <row r="60" spans="1:34" ht="13.5" thickBot="1">
      <c r="A60" s="1">
        <f t="shared" si="10"/>
        <v>999</v>
      </c>
      <c r="B60" s="1">
        <f t="shared" si="11"/>
        <v>999</v>
      </c>
      <c r="C60" s="1">
        <f t="shared" si="31"/>
        <v>999</v>
      </c>
      <c r="D60" s="1">
        <f t="shared" si="12"/>
        <v>999</v>
      </c>
      <c r="E60" s="20">
        <f t="shared" si="13"/>
        <v>999</v>
      </c>
      <c r="F60" s="21"/>
      <c r="G60" s="22"/>
      <c r="H60" s="23"/>
      <c r="I60" s="22"/>
      <c r="J60" s="23"/>
      <c r="K60" s="24"/>
      <c r="L60" s="25"/>
      <c r="M60" s="26">
        <f t="shared" si="34"/>
        <v>0</v>
      </c>
      <c r="N60" s="27">
        <f t="shared" si="14"/>
      </c>
      <c r="P60" s="6">
        <f t="shared" si="15"/>
        <v>9999</v>
      </c>
      <c r="Q60" s="6">
        <f t="shared" si="35"/>
        <v>9999</v>
      </c>
      <c r="R60" s="6">
        <f t="shared" si="36"/>
        <v>9999</v>
      </c>
      <c r="S60" s="6">
        <f t="shared" si="37"/>
        <v>9999</v>
      </c>
      <c r="T60" s="7">
        <f t="shared" si="16"/>
        <v>12000</v>
      </c>
      <c r="U60" s="7">
        <f t="shared" si="17"/>
        <v>9000</v>
      </c>
      <c r="V60" s="7">
        <f t="shared" si="18"/>
        <v>20</v>
      </c>
      <c r="W60" s="3">
        <f t="shared" si="38"/>
        <v>99999</v>
      </c>
      <c r="X60" s="3">
        <f t="shared" si="39"/>
        <v>99999</v>
      </c>
      <c r="Y60" s="3">
        <f t="shared" si="19"/>
        <v>12</v>
      </c>
      <c r="Z60" s="3">
        <f t="shared" si="20"/>
        <v>9</v>
      </c>
      <c r="AA60" s="3">
        <f t="shared" si="27"/>
        <v>99999.00006</v>
      </c>
      <c r="AB60" s="3">
        <f t="shared" si="28"/>
        <v>99999.00006</v>
      </c>
      <c r="AC60" s="3">
        <f t="shared" si="29"/>
        <v>54</v>
      </c>
      <c r="AD60" s="3">
        <f t="shared" si="30"/>
        <v>54</v>
      </c>
      <c r="AE60" s="3">
        <f t="shared" si="26"/>
        <v>99999.00006</v>
      </c>
      <c r="AF60" s="3">
        <f t="shared" si="21"/>
        <v>99999.00006</v>
      </c>
      <c r="AG60" s="3">
        <f t="shared" si="22"/>
        <v>54</v>
      </c>
      <c r="AH60" s="3">
        <f t="shared" si="23"/>
        <v>54</v>
      </c>
    </row>
    <row r="61" spans="1:34" ht="12.75">
      <c r="A61" s="1">
        <f t="shared" si="10"/>
        <v>999</v>
      </c>
      <c r="B61" s="1">
        <f t="shared" si="11"/>
        <v>999</v>
      </c>
      <c r="C61" s="1">
        <f t="shared" si="31"/>
        <v>999</v>
      </c>
      <c r="D61" s="1">
        <f t="shared" si="12"/>
        <v>999</v>
      </c>
      <c r="E61" s="12">
        <f t="shared" si="13"/>
        <v>999</v>
      </c>
      <c r="F61" s="13"/>
      <c r="G61" s="14"/>
      <c r="H61" s="15"/>
      <c r="I61" s="14"/>
      <c r="J61" s="15"/>
      <c r="K61" s="16"/>
      <c r="L61" s="17"/>
      <c r="M61" s="18">
        <f t="shared" si="34"/>
        <v>0</v>
      </c>
      <c r="N61" s="19">
        <f t="shared" si="14"/>
      </c>
      <c r="P61" s="6">
        <f t="shared" si="15"/>
        <v>9999</v>
      </c>
      <c r="Q61" s="6">
        <f t="shared" si="35"/>
        <v>9999</v>
      </c>
      <c r="R61" s="6">
        <f t="shared" si="36"/>
        <v>9999</v>
      </c>
      <c r="S61" s="6">
        <f t="shared" si="37"/>
        <v>9999</v>
      </c>
      <c r="T61" s="7">
        <f t="shared" si="16"/>
        <v>12000</v>
      </c>
      <c r="U61" s="7">
        <f t="shared" si="17"/>
        <v>9000</v>
      </c>
      <c r="V61" s="7">
        <f t="shared" si="18"/>
        <v>20</v>
      </c>
      <c r="W61" s="3">
        <f t="shared" si="38"/>
        <v>99999</v>
      </c>
      <c r="X61" s="3">
        <f t="shared" si="39"/>
        <v>99999</v>
      </c>
      <c r="Y61" s="3">
        <f t="shared" si="19"/>
        <v>12</v>
      </c>
      <c r="Z61" s="3">
        <f t="shared" si="20"/>
        <v>9</v>
      </c>
      <c r="AA61" s="3">
        <f t="shared" si="27"/>
        <v>99999.000061</v>
      </c>
      <c r="AB61" s="3">
        <f t="shared" si="28"/>
        <v>99999.000061</v>
      </c>
      <c r="AC61" s="3">
        <f t="shared" si="29"/>
        <v>55</v>
      </c>
      <c r="AD61" s="3">
        <f t="shared" si="30"/>
        <v>55</v>
      </c>
      <c r="AE61" s="3">
        <f t="shared" si="26"/>
        <v>99999.000061</v>
      </c>
      <c r="AF61" s="3">
        <f t="shared" si="21"/>
        <v>99999.000061</v>
      </c>
      <c r="AG61" s="3">
        <f t="shared" si="22"/>
        <v>55</v>
      </c>
      <c r="AH61" s="3">
        <f t="shared" si="23"/>
        <v>55</v>
      </c>
    </row>
    <row r="62" spans="1:34" ht="13.5" thickBot="1">
      <c r="A62" s="1">
        <f t="shared" si="10"/>
        <v>999</v>
      </c>
      <c r="B62" s="1">
        <f t="shared" si="11"/>
        <v>999</v>
      </c>
      <c r="C62" s="1">
        <f t="shared" si="31"/>
        <v>999</v>
      </c>
      <c r="D62" s="1">
        <f t="shared" si="12"/>
        <v>999</v>
      </c>
      <c r="E62" s="20">
        <f t="shared" si="13"/>
        <v>999</v>
      </c>
      <c r="F62" s="21"/>
      <c r="G62" s="22"/>
      <c r="H62" s="23"/>
      <c r="I62" s="22"/>
      <c r="J62" s="23"/>
      <c r="K62" s="24"/>
      <c r="L62" s="25"/>
      <c r="M62" s="26">
        <f t="shared" si="34"/>
        <v>0</v>
      </c>
      <c r="N62" s="27">
        <f t="shared" si="14"/>
      </c>
      <c r="P62" s="6">
        <f t="shared" si="15"/>
        <v>9999</v>
      </c>
      <c r="Q62" s="6">
        <f t="shared" si="35"/>
        <v>9999</v>
      </c>
      <c r="R62" s="6">
        <f t="shared" si="36"/>
        <v>9999</v>
      </c>
      <c r="S62" s="6">
        <f t="shared" si="37"/>
        <v>9999</v>
      </c>
      <c r="T62" s="7">
        <f t="shared" si="16"/>
        <v>12000</v>
      </c>
      <c r="U62" s="7">
        <f t="shared" si="17"/>
        <v>9000</v>
      </c>
      <c r="V62" s="7">
        <f t="shared" si="18"/>
        <v>20</v>
      </c>
      <c r="W62" s="3">
        <f t="shared" si="38"/>
        <v>99999</v>
      </c>
      <c r="X62" s="3">
        <f t="shared" si="39"/>
        <v>99999</v>
      </c>
      <c r="Y62" s="3">
        <f t="shared" si="19"/>
        <v>12</v>
      </c>
      <c r="Z62" s="3">
        <f t="shared" si="20"/>
        <v>9</v>
      </c>
      <c r="AA62" s="3">
        <f t="shared" si="27"/>
        <v>99999.000062</v>
      </c>
      <c r="AB62" s="3">
        <f t="shared" si="28"/>
        <v>99999.000062</v>
      </c>
      <c r="AC62" s="3">
        <f t="shared" si="29"/>
        <v>56</v>
      </c>
      <c r="AD62" s="3">
        <f t="shared" si="30"/>
        <v>56</v>
      </c>
      <c r="AE62" s="3">
        <f t="shared" si="26"/>
        <v>99999.000062</v>
      </c>
      <c r="AF62" s="3">
        <f t="shared" si="21"/>
        <v>99999.000062</v>
      </c>
      <c r="AG62" s="3">
        <f t="shared" si="22"/>
        <v>56</v>
      </c>
      <c r="AH62" s="3">
        <f t="shared" si="23"/>
        <v>56</v>
      </c>
    </row>
    <row r="63" spans="1:34" ht="12.75">
      <c r="A63" s="1">
        <f t="shared" si="10"/>
        <v>999</v>
      </c>
      <c r="B63" s="1">
        <f t="shared" si="11"/>
        <v>999</v>
      </c>
      <c r="C63" s="1">
        <f t="shared" si="31"/>
        <v>999</v>
      </c>
      <c r="D63" s="1">
        <f t="shared" si="12"/>
        <v>999</v>
      </c>
      <c r="E63" s="12">
        <f t="shared" si="13"/>
        <v>999</v>
      </c>
      <c r="F63" s="13"/>
      <c r="G63" s="14"/>
      <c r="H63" s="15"/>
      <c r="I63" s="14"/>
      <c r="J63" s="15"/>
      <c r="K63" s="16"/>
      <c r="L63" s="17"/>
      <c r="M63" s="18">
        <f t="shared" si="34"/>
        <v>0</v>
      </c>
      <c r="N63" s="19">
        <f t="shared" si="14"/>
      </c>
      <c r="P63" s="6">
        <f t="shared" si="15"/>
        <v>9999</v>
      </c>
      <c r="Q63" s="6">
        <f t="shared" si="35"/>
        <v>9999</v>
      </c>
      <c r="R63" s="6">
        <f t="shared" si="36"/>
        <v>9999</v>
      </c>
      <c r="S63" s="6">
        <f t="shared" si="37"/>
        <v>9999</v>
      </c>
      <c r="T63" s="7">
        <f t="shared" si="16"/>
        <v>12000</v>
      </c>
      <c r="U63" s="7">
        <f t="shared" si="17"/>
        <v>9000</v>
      </c>
      <c r="V63" s="7">
        <f t="shared" si="18"/>
        <v>20</v>
      </c>
      <c r="W63" s="3">
        <f t="shared" si="38"/>
        <v>99999</v>
      </c>
      <c r="X63" s="3">
        <f t="shared" si="39"/>
        <v>99999</v>
      </c>
      <c r="Y63" s="3">
        <f t="shared" si="19"/>
        <v>12</v>
      </c>
      <c r="Z63" s="3">
        <f t="shared" si="20"/>
        <v>9</v>
      </c>
      <c r="AA63" s="3">
        <f t="shared" si="27"/>
        <v>99999.000063</v>
      </c>
      <c r="AB63" s="3">
        <f t="shared" si="28"/>
        <v>99999.000063</v>
      </c>
      <c r="AC63" s="3">
        <f t="shared" si="29"/>
        <v>57</v>
      </c>
      <c r="AD63" s="3">
        <f t="shared" si="30"/>
        <v>57</v>
      </c>
      <c r="AE63" s="3">
        <f t="shared" si="26"/>
        <v>99999.000063</v>
      </c>
      <c r="AF63" s="3">
        <f t="shared" si="21"/>
        <v>99999.000063</v>
      </c>
      <c r="AG63" s="3">
        <f t="shared" si="22"/>
        <v>57</v>
      </c>
      <c r="AH63" s="3">
        <f t="shared" si="23"/>
        <v>57</v>
      </c>
    </row>
    <row r="64" spans="1:34" ht="13.5" thickBot="1">
      <c r="A64" s="1">
        <f t="shared" si="10"/>
        <v>999</v>
      </c>
      <c r="B64" s="1">
        <f t="shared" si="11"/>
        <v>999</v>
      </c>
      <c r="C64" s="1">
        <f t="shared" si="31"/>
        <v>999</v>
      </c>
      <c r="D64" s="1">
        <f t="shared" si="12"/>
        <v>999</v>
      </c>
      <c r="E64" s="20">
        <f t="shared" si="13"/>
        <v>999</v>
      </c>
      <c r="F64" s="21"/>
      <c r="G64" s="22"/>
      <c r="H64" s="23"/>
      <c r="I64" s="22"/>
      <c r="J64" s="23"/>
      <c r="K64" s="24"/>
      <c r="L64" s="25"/>
      <c r="M64" s="26">
        <f t="shared" si="34"/>
        <v>0</v>
      </c>
      <c r="N64" s="27">
        <f t="shared" si="14"/>
      </c>
      <c r="P64" s="6">
        <f t="shared" si="15"/>
        <v>9999</v>
      </c>
      <c r="Q64" s="6">
        <f t="shared" si="35"/>
        <v>9999</v>
      </c>
      <c r="R64" s="6">
        <f t="shared" si="36"/>
        <v>9999</v>
      </c>
      <c r="S64" s="6">
        <f t="shared" si="37"/>
        <v>9999</v>
      </c>
      <c r="T64" s="7">
        <f t="shared" si="16"/>
        <v>12000</v>
      </c>
      <c r="U64" s="7">
        <f t="shared" si="17"/>
        <v>9000</v>
      </c>
      <c r="V64" s="7">
        <f t="shared" si="18"/>
        <v>20</v>
      </c>
      <c r="W64" s="3">
        <f t="shared" si="38"/>
        <v>99999</v>
      </c>
      <c r="X64" s="3">
        <f t="shared" si="39"/>
        <v>99999</v>
      </c>
      <c r="Y64" s="3">
        <f t="shared" si="19"/>
        <v>12</v>
      </c>
      <c r="Z64" s="3">
        <f t="shared" si="20"/>
        <v>9</v>
      </c>
      <c r="AA64" s="3">
        <f t="shared" si="27"/>
        <v>99999.000064</v>
      </c>
      <c r="AB64" s="3">
        <f t="shared" si="28"/>
        <v>99999.000064</v>
      </c>
      <c r="AC64" s="3">
        <f t="shared" si="29"/>
        <v>58</v>
      </c>
      <c r="AD64" s="3">
        <f t="shared" si="30"/>
        <v>58</v>
      </c>
      <c r="AE64" s="3">
        <f t="shared" si="26"/>
        <v>99999.000064</v>
      </c>
      <c r="AF64" s="3">
        <f t="shared" si="21"/>
        <v>99999.000064</v>
      </c>
      <c r="AG64" s="3">
        <f t="shared" si="22"/>
        <v>58</v>
      </c>
      <c r="AH64" s="3">
        <f t="shared" si="23"/>
        <v>58</v>
      </c>
    </row>
    <row r="65" spans="1:34" ht="12.75">
      <c r="A65" s="1">
        <f t="shared" si="10"/>
        <v>999</v>
      </c>
      <c r="B65" s="1">
        <f t="shared" si="11"/>
        <v>999</v>
      </c>
      <c r="C65" s="1">
        <f t="shared" si="31"/>
        <v>999</v>
      </c>
      <c r="D65" s="1">
        <f t="shared" si="12"/>
        <v>999</v>
      </c>
      <c r="E65" s="12">
        <f t="shared" si="13"/>
        <v>999</v>
      </c>
      <c r="F65" s="13"/>
      <c r="G65" s="14"/>
      <c r="H65" s="15"/>
      <c r="I65" s="14"/>
      <c r="J65" s="15"/>
      <c r="K65" s="16"/>
      <c r="L65" s="17"/>
      <c r="M65" s="18">
        <f t="shared" si="34"/>
        <v>0</v>
      </c>
      <c r="N65" s="19">
        <f t="shared" si="14"/>
      </c>
      <c r="P65" s="6">
        <f t="shared" si="15"/>
        <v>9999</v>
      </c>
      <c r="Q65" s="6">
        <f t="shared" si="35"/>
        <v>9999</v>
      </c>
      <c r="R65" s="6">
        <f t="shared" si="36"/>
        <v>9999</v>
      </c>
      <c r="S65" s="6">
        <f t="shared" si="37"/>
        <v>9999</v>
      </c>
      <c r="T65" s="7">
        <f t="shared" si="16"/>
        <v>12000</v>
      </c>
      <c r="U65" s="7">
        <f t="shared" si="17"/>
        <v>9000</v>
      </c>
      <c r="V65" s="7">
        <f t="shared" si="18"/>
        <v>20</v>
      </c>
      <c r="W65" s="3">
        <f t="shared" si="38"/>
        <v>99999</v>
      </c>
      <c r="X65" s="3">
        <f t="shared" si="39"/>
        <v>99999</v>
      </c>
      <c r="Y65" s="3">
        <f t="shared" si="19"/>
        <v>12</v>
      </c>
      <c r="Z65" s="3">
        <f t="shared" si="20"/>
        <v>9</v>
      </c>
      <c r="AA65" s="3">
        <f t="shared" si="27"/>
        <v>99999.000065</v>
      </c>
      <c r="AB65" s="3">
        <f t="shared" si="28"/>
        <v>99999.000065</v>
      </c>
      <c r="AC65" s="3">
        <f t="shared" si="29"/>
        <v>59</v>
      </c>
      <c r="AD65" s="3">
        <f t="shared" si="30"/>
        <v>59</v>
      </c>
      <c r="AE65" s="3">
        <f t="shared" si="26"/>
        <v>99999.000065</v>
      </c>
      <c r="AF65" s="3">
        <f t="shared" si="21"/>
        <v>99999.000065</v>
      </c>
      <c r="AG65" s="3">
        <f t="shared" si="22"/>
        <v>59</v>
      </c>
      <c r="AH65" s="3">
        <f t="shared" si="23"/>
        <v>59</v>
      </c>
    </row>
    <row r="66" spans="1:34" ht="13.5" thickBot="1">
      <c r="A66" s="1">
        <f t="shared" si="10"/>
        <v>999</v>
      </c>
      <c r="B66" s="1">
        <f t="shared" si="11"/>
        <v>999</v>
      </c>
      <c r="C66" s="1">
        <f t="shared" si="31"/>
        <v>999</v>
      </c>
      <c r="D66" s="1">
        <f t="shared" si="12"/>
        <v>999</v>
      </c>
      <c r="E66" s="20">
        <f t="shared" si="13"/>
        <v>999</v>
      </c>
      <c r="F66" s="21"/>
      <c r="G66" s="22"/>
      <c r="H66" s="23"/>
      <c r="I66" s="22"/>
      <c r="J66" s="23"/>
      <c r="K66" s="24"/>
      <c r="L66" s="25"/>
      <c r="M66" s="26">
        <f t="shared" si="34"/>
        <v>0</v>
      </c>
      <c r="N66" s="27">
        <f t="shared" si="14"/>
      </c>
      <c r="P66" s="6">
        <f t="shared" si="15"/>
        <v>9999</v>
      </c>
      <c r="Q66" s="6">
        <f t="shared" si="35"/>
        <v>9999</v>
      </c>
      <c r="R66" s="6">
        <f t="shared" si="36"/>
        <v>9999</v>
      </c>
      <c r="S66" s="6">
        <f t="shared" si="37"/>
        <v>9999</v>
      </c>
      <c r="T66" s="7">
        <f t="shared" si="16"/>
        <v>12000</v>
      </c>
      <c r="U66" s="7">
        <f t="shared" si="17"/>
        <v>9000</v>
      </c>
      <c r="V66" s="7">
        <f t="shared" si="18"/>
        <v>20</v>
      </c>
      <c r="W66" s="3">
        <f t="shared" si="38"/>
        <v>99999</v>
      </c>
      <c r="X66" s="3">
        <f t="shared" si="39"/>
        <v>99999</v>
      </c>
      <c r="Y66" s="3">
        <f t="shared" si="19"/>
        <v>12</v>
      </c>
      <c r="Z66" s="3">
        <f t="shared" si="20"/>
        <v>9</v>
      </c>
      <c r="AA66" s="3">
        <f t="shared" si="27"/>
        <v>99999.000066</v>
      </c>
      <c r="AB66" s="3">
        <f t="shared" si="28"/>
        <v>99999.000066</v>
      </c>
      <c r="AC66" s="3">
        <f t="shared" si="29"/>
        <v>60</v>
      </c>
      <c r="AD66" s="3">
        <f t="shared" si="30"/>
        <v>60</v>
      </c>
      <c r="AE66" s="3">
        <f t="shared" si="26"/>
        <v>99999.000066</v>
      </c>
      <c r="AF66" s="3">
        <f t="shared" si="21"/>
        <v>99999.000066</v>
      </c>
      <c r="AG66" s="3">
        <f t="shared" si="22"/>
        <v>60</v>
      </c>
      <c r="AH66" s="3">
        <f t="shared" si="23"/>
        <v>60</v>
      </c>
    </row>
    <row r="67" spans="1:34" ht="12.75">
      <c r="A67" s="1">
        <f t="shared" si="10"/>
        <v>999</v>
      </c>
      <c r="B67" s="1">
        <f t="shared" si="11"/>
        <v>999</v>
      </c>
      <c r="C67" s="1">
        <f t="shared" si="31"/>
        <v>999</v>
      </c>
      <c r="D67" s="1">
        <f t="shared" si="12"/>
        <v>999</v>
      </c>
      <c r="E67" s="12">
        <f t="shared" si="13"/>
        <v>999</v>
      </c>
      <c r="F67" s="13"/>
      <c r="G67" s="14"/>
      <c r="H67" s="15"/>
      <c r="I67" s="14"/>
      <c r="J67" s="15"/>
      <c r="K67" s="16"/>
      <c r="L67" s="17"/>
      <c r="M67" s="18">
        <f t="shared" si="34"/>
        <v>0</v>
      </c>
      <c r="N67" s="19">
        <f t="shared" si="14"/>
      </c>
      <c r="P67" s="6">
        <f t="shared" si="15"/>
        <v>9999</v>
      </c>
      <c r="Q67" s="6">
        <f t="shared" si="35"/>
        <v>9999</v>
      </c>
      <c r="R67" s="6">
        <f t="shared" si="36"/>
        <v>9999</v>
      </c>
      <c r="S67" s="6">
        <f t="shared" si="37"/>
        <v>9999</v>
      </c>
      <c r="T67" s="7">
        <f t="shared" si="16"/>
        <v>12000</v>
      </c>
      <c r="U67" s="7">
        <f t="shared" si="17"/>
        <v>9000</v>
      </c>
      <c r="V67" s="7">
        <f t="shared" si="18"/>
        <v>20</v>
      </c>
      <c r="W67" s="3">
        <f t="shared" si="38"/>
        <v>99999</v>
      </c>
      <c r="X67" s="3">
        <f t="shared" si="39"/>
        <v>99999</v>
      </c>
      <c r="Y67" s="3">
        <f t="shared" si="19"/>
        <v>12</v>
      </c>
      <c r="Z67" s="3">
        <f t="shared" si="20"/>
        <v>9</v>
      </c>
      <c r="AA67" s="3">
        <f t="shared" si="27"/>
        <v>99999.000067</v>
      </c>
      <c r="AB67" s="3">
        <f t="shared" si="28"/>
        <v>99999.000067</v>
      </c>
      <c r="AC67" s="3">
        <f t="shared" si="29"/>
        <v>61</v>
      </c>
      <c r="AD67" s="3">
        <f t="shared" si="30"/>
        <v>61</v>
      </c>
      <c r="AE67" s="3">
        <f t="shared" si="26"/>
        <v>99999.000067</v>
      </c>
      <c r="AF67" s="3">
        <f t="shared" si="21"/>
        <v>99999.000067</v>
      </c>
      <c r="AG67" s="3">
        <f t="shared" si="22"/>
        <v>61</v>
      </c>
      <c r="AH67" s="3">
        <f t="shared" si="23"/>
        <v>61</v>
      </c>
    </row>
    <row r="68" spans="1:34" ht="13.5" thickBot="1">
      <c r="A68" s="1">
        <f t="shared" si="10"/>
        <v>999</v>
      </c>
      <c r="B68" s="1">
        <f t="shared" si="11"/>
        <v>999</v>
      </c>
      <c r="C68" s="1">
        <f t="shared" si="31"/>
        <v>999</v>
      </c>
      <c r="D68" s="1">
        <f t="shared" si="12"/>
        <v>999</v>
      </c>
      <c r="E68" s="20">
        <f t="shared" si="13"/>
        <v>999</v>
      </c>
      <c r="F68" s="21"/>
      <c r="G68" s="22"/>
      <c r="H68" s="23"/>
      <c r="I68" s="22"/>
      <c r="J68" s="23"/>
      <c r="K68" s="24"/>
      <c r="L68" s="25"/>
      <c r="M68" s="26">
        <f t="shared" si="34"/>
        <v>0</v>
      </c>
      <c r="N68" s="27">
        <f t="shared" si="14"/>
      </c>
      <c r="P68" s="6">
        <f t="shared" si="15"/>
        <v>9999</v>
      </c>
      <c r="Q68" s="6">
        <f t="shared" si="35"/>
        <v>9999</v>
      </c>
      <c r="R68" s="6">
        <f t="shared" si="36"/>
        <v>9999</v>
      </c>
      <c r="S68" s="6">
        <f t="shared" si="37"/>
        <v>9999</v>
      </c>
      <c r="T68" s="7">
        <f t="shared" si="16"/>
        <v>12000</v>
      </c>
      <c r="U68" s="7">
        <f t="shared" si="17"/>
        <v>9000</v>
      </c>
      <c r="V68" s="7">
        <f t="shared" si="18"/>
        <v>20</v>
      </c>
      <c r="W68" s="3">
        <f t="shared" si="38"/>
        <v>99999</v>
      </c>
      <c r="X68" s="3">
        <f t="shared" si="39"/>
        <v>99999</v>
      </c>
      <c r="Y68" s="3">
        <f t="shared" si="19"/>
        <v>12</v>
      </c>
      <c r="Z68" s="3">
        <f t="shared" si="20"/>
        <v>9</v>
      </c>
      <c r="AA68" s="3">
        <f t="shared" si="27"/>
        <v>99999.000068</v>
      </c>
      <c r="AB68" s="3">
        <f t="shared" si="28"/>
        <v>99999.000068</v>
      </c>
      <c r="AC68" s="3">
        <f t="shared" si="29"/>
        <v>62</v>
      </c>
      <c r="AD68" s="3">
        <f t="shared" si="30"/>
        <v>62</v>
      </c>
      <c r="AE68" s="3">
        <f t="shared" si="26"/>
        <v>99999.000068</v>
      </c>
      <c r="AF68" s="3">
        <f t="shared" si="21"/>
        <v>99999.000068</v>
      </c>
      <c r="AG68" s="3">
        <f t="shared" si="22"/>
        <v>62</v>
      </c>
      <c r="AH68" s="3">
        <f t="shared" si="23"/>
        <v>62</v>
      </c>
    </row>
    <row r="69" spans="1:34" ht="12.75">
      <c r="A69" s="1">
        <f t="shared" si="10"/>
        <v>999</v>
      </c>
      <c r="B69" s="1">
        <f t="shared" si="11"/>
        <v>999</v>
      </c>
      <c r="C69" s="1">
        <f t="shared" si="31"/>
        <v>999</v>
      </c>
      <c r="D69" s="1">
        <f t="shared" si="12"/>
        <v>999</v>
      </c>
      <c r="E69" s="12">
        <f t="shared" si="13"/>
        <v>999</v>
      </c>
      <c r="F69" s="13"/>
      <c r="G69" s="14"/>
      <c r="H69" s="15"/>
      <c r="I69" s="14"/>
      <c r="J69" s="15"/>
      <c r="K69" s="16"/>
      <c r="L69" s="17"/>
      <c r="M69" s="18">
        <f t="shared" si="34"/>
        <v>0</v>
      </c>
      <c r="N69" s="19">
        <f t="shared" si="14"/>
      </c>
      <c r="P69" s="6">
        <f t="shared" si="15"/>
        <v>9999</v>
      </c>
      <c r="Q69" s="6">
        <f t="shared" si="35"/>
        <v>9999</v>
      </c>
      <c r="R69" s="6">
        <f t="shared" si="36"/>
        <v>9999</v>
      </c>
      <c r="S69" s="6">
        <f t="shared" si="37"/>
        <v>9999</v>
      </c>
      <c r="T69" s="7">
        <f t="shared" si="16"/>
        <v>12000</v>
      </c>
      <c r="U69" s="7">
        <f t="shared" si="17"/>
        <v>9000</v>
      </c>
      <c r="V69" s="7">
        <f t="shared" si="18"/>
        <v>20</v>
      </c>
      <c r="W69" s="3">
        <f t="shared" si="38"/>
        <v>99999</v>
      </c>
      <c r="X69" s="3">
        <f t="shared" si="39"/>
        <v>99999</v>
      </c>
      <c r="Y69" s="3">
        <f t="shared" si="19"/>
        <v>12</v>
      </c>
      <c r="Z69" s="3">
        <f t="shared" si="20"/>
        <v>9</v>
      </c>
      <c r="AA69" s="3">
        <f t="shared" si="27"/>
        <v>99999.000069</v>
      </c>
      <c r="AB69" s="3">
        <f t="shared" si="28"/>
        <v>99999.000069</v>
      </c>
      <c r="AC69" s="3">
        <f t="shared" si="29"/>
        <v>63</v>
      </c>
      <c r="AD69" s="3">
        <f t="shared" si="30"/>
        <v>63</v>
      </c>
      <c r="AE69" s="3">
        <f t="shared" si="26"/>
        <v>99999.000069</v>
      </c>
      <c r="AF69" s="3">
        <f t="shared" si="21"/>
        <v>99999.000069</v>
      </c>
      <c r="AG69" s="3">
        <f t="shared" si="22"/>
        <v>63</v>
      </c>
      <c r="AH69" s="3">
        <f t="shared" si="23"/>
        <v>63</v>
      </c>
    </row>
    <row r="70" spans="1:34" ht="13.5" thickBot="1">
      <c r="A70" s="1">
        <f t="shared" si="10"/>
        <v>999</v>
      </c>
      <c r="B70" s="1">
        <f t="shared" si="11"/>
        <v>999</v>
      </c>
      <c r="C70" s="1">
        <f t="shared" si="31"/>
        <v>999</v>
      </c>
      <c r="D70" s="1">
        <f t="shared" si="12"/>
        <v>999</v>
      </c>
      <c r="E70" s="20">
        <f t="shared" si="13"/>
        <v>999</v>
      </c>
      <c r="F70" s="21"/>
      <c r="G70" s="22"/>
      <c r="H70" s="23"/>
      <c r="I70" s="22"/>
      <c r="J70" s="23"/>
      <c r="K70" s="24"/>
      <c r="L70" s="25"/>
      <c r="M70" s="26">
        <f t="shared" si="34"/>
        <v>0</v>
      </c>
      <c r="N70" s="27">
        <f t="shared" si="14"/>
      </c>
      <c r="P70" s="6">
        <f t="shared" si="15"/>
        <v>9999</v>
      </c>
      <c r="Q70" s="6">
        <f t="shared" si="35"/>
        <v>9999</v>
      </c>
      <c r="R70" s="6">
        <f t="shared" si="36"/>
        <v>9999</v>
      </c>
      <c r="S70" s="6">
        <f t="shared" si="37"/>
        <v>9999</v>
      </c>
      <c r="T70" s="7">
        <f t="shared" si="16"/>
        <v>12000</v>
      </c>
      <c r="U70" s="7">
        <f t="shared" si="17"/>
        <v>9000</v>
      </c>
      <c r="V70" s="7">
        <f t="shared" si="18"/>
        <v>20</v>
      </c>
      <c r="W70" s="3">
        <f t="shared" si="38"/>
        <v>99999</v>
      </c>
      <c r="X70" s="3">
        <f t="shared" si="39"/>
        <v>99999</v>
      </c>
      <c r="Y70" s="3">
        <f t="shared" si="19"/>
        <v>12</v>
      </c>
      <c r="Z70" s="3">
        <f t="shared" si="20"/>
        <v>9</v>
      </c>
      <c r="AA70" s="3">
        <f t="shared" si="27"/>
        <v>99999.00007</v>
      </c>
      <c r="AB70" s="3">
        <f t="shared" si="28"/>
        <v>99999.00007</v>
      </c>
      <c r="AC70" s="3">
        <f t="shared" si="29"/>
        <v>64</v>
      </c>
      <c r="AD70" s="3">
        <f t="shared" si="30"/>
        <v>64</v>
      </c>
      <c r="AE70" s="3">
        <f t="shared" si="26"/>
        <v>99999.00007</v>
      </c>
      <c r="AF70" s="3">
        <f t="shared" si="21"/>
        <v>99999.00007</v>
      </c>
      <c r="AG70" s="3">
        <f t="shared" si="22"/>
        <v>64</v>
      </c>
      <c r="AH70" s="3">
        <f t="shared" si="23"/>
        <v>64</v>
      </c>
    </row>
    <row r="71" spans="1:34" ht="12.75">
      <c r="A71" s="1">
        <f t="shared" si="10"/>
        <v>999</v>
      </c>
      <c r="B71" s="1">
        <f t="shared" si="11"/>
        <v>999</v>
      </c>
      <c r="C71" s="1">
        <f t="shared" si="31"/>
        <v>999</v>
      </c>
      <c r="D71" s="1">
        <f t="shared" si="12"/>
        <v>999</v>
      </c>
      <c r="E71" s="12">
        <f t="shared" si="13"/>
        <v>999</v>
      </c>
      <c r="F71" s="13"/>
      <c r="G71" s="14"/>
      <c r="H71" s="15"/>
      <c r="I71" s="14"/>
      <c r="J71" s="15"/>
      <c r="K71" s="16"/>
      <c r="L71" s="17"/>
      <c r="M71" s="18">
        <f aca="true" t="shared" si="40" ref="M71:M102">IF(AND(K71="NP",L71="NP"),"NP",IF(L71="NP",K71,IF(AND(K71="NP",L71=""),"NP",IF(K71="NP",L71,MIN(K71:L71)))))</f>
        <v>0</v>
      </c>
      <c r="N71" s="19">
        <f t="shared" si="14"/>
      </c>
      <c r="P71" s="6">
        <f t="shared" si="15"/>
        <v>9999</v>
      </c>
      <c r="Q71" s="6">
        <f aca="true" t="shared" si="41" ref="Q71:Q102">IF(M71=0,9999,IF(M71="NP",999,IF(OR(K71="NP",L71="NP"),MIN(K71:L71)+500,K71+L71)))</f>
        <v>9999</v>
      </c>
      <c r="R71" s="6">
        <f aca="true" t="shared" si="42" ref="R71:R102">IF(N71="s",P71,9999)</f>
        <v>9999</v>
      </c>
      <c r="S71" s="6">
        <f aca="true" t="shared" si="43" ref="S71:S102">IF(N71="m",P71,9999)</f>
        <v>9999</v>
      </c>
      <c r="T71" s="7">
        <f t="shared" si="16"/>
        <v>12000</v>
      </c>
      <c r="U71" s="7">
        <f t="shared" si="17"/>
        <v>9000</v>
      </c>
      <c r="V71" s="7">
        <f t="shared" si="18"/>
        <v>20</v>
      </c>
      <c r="W71" s="3">
        <f aca="true" t="shared" si="44" ref="W71:W102">IF(N71="s",V71+T71,99999)</f>
        <v>99999</v>
      </c>
      <c r="X71" s="3">
        <f aca="true" t="shared" si="45" ref="X71:X102">IF(N71="m",V71+U71,99999)</f>
        <v>99999</v>
      </c>
      <c r="Y71" s="3">
        <f t="shared" si="19"/>
        <v>12</v>
      </c>
      <c r="Z71" s="3">
        <f t="shared" si="20"/>
        <v>9</v>
      </c>
      <c r="AA71" s="3">
        <f t="shared" si="27"/>
        <v>99999.000071</v>
      </c>
      <c r="AB71" s="3">
        <f t="shared" si="28"/>
        <v>99999.000071</v>
      </c>
      <c r="AC71" s="3">
        <f t="shared" si="29"/>
        <v>65</v>
      </c>
      <c r="AD71" s="3">
        <f t="shared" si="30"/>
        <v>65</v>
      </c>
      <c r="AE71" s="3">
        <f t="shared" si="26"/>
        <v>99999.000071</v>
      </c>
      <c r="AF71" s="3">
        <f t="shared" si="21"/>
        <v>99999.000071</v>
      </c>
      <c r="AG71" s="3">
        <f t="shared" si="22"/>
        <v>65</v>
      </c>
      <c r="AH71" s="3">
        <f t="shared" si="23"/>
        <v>65</v>
      </c>
    </row>
    <row r="72" spans="1:34" ht="13.5" thickBot="1">
      <c r="A72" s="1">
        <f aca="true" t="shared" si="46" ref="A72:A120">IF(N72="s",AC72,999)</f>
        <v>999</v>
      </c>
      <c r="B72" s="1">
        <f aca="true" t="shared" si="47" ref="B72:B120">IF(N72="m",AD72,999)</f>
        <v>999</v>
      </c>
      <c r="C72" s="1">
        <f t="shared" si="31"/>
        <v>999</v>
      </c>
      <c r="D72" s="1">
        <f aca="true" t="shared" si="48" ref="D72:D120">IF(N72="m",AH72,999)</f>
        <v>999</v>
      </c>
      <c r="E72" s="20">
        <f aca="true" t="shared" si="49" ref="E72:E120">IF(N72="s",Y72,IF(N72="m",Z72,999))</f>
        <v>999</v>
      </c>
      <c r="F72" s="21"/>
      <c r="G72" s="22"/>
      <c r="H72" s="23"/>
      <c r="I72" s="22"/>
      <c r="J72" s="23"/>
      <c r="K72" s="24"/>
      <c r="L72" s="25"/>
      <c r="M72" s="26">
        <f t="shared" si="40"/>
        <v>0</v>
      </c>
      <c r="N72" s="27">
        <f aca="true" t="shared" si="50" ref="N72:N120">IF(I72="","",IF(OR(I72=2007,I72=2008),"s",IF(OR(I72=2009,I72=2010),"m","")))</f>
      </c>
      <c r="P72" s="6">
        <f aca="true" t="shared" si="51" ref="P72:P104">IF(M72=0,9999,IF(M72="NP",999,M72))</f>
        <v>9999</v>
      </c>
      <c r="Q72" s="6">
        <f t="shared" si="41"/>
        <v>9999</v>
      </c>
      <c r="R72" s="6">
        <f t="shared" si="42"/>
        <v>9999</v>
      </c>
      <c r="S72" s="6">
        <f t="shared" si="43"/>
        <v>9999</v>
      </c>
      <c r="T72" s="7">
        <f aca="true" t="shared" si="52" ref="T72:T120">RANK(R72,$R$7:$R$120,1)*1000</f>
        <v>12000</v>
      </c>
      <c r="U72" s="7">
        <f aca="true" t="shared" si="53" ref="U72:U120">RANK(S72,$S$7:$S$120,1)*1000</f>
        <v>9000</v>
      </c>
      <c r="V72" s="7">
        <f aca="true" t="shared" si="54" ref="V72:V104">RANK(Q72,$Q$7:$Q$120,1)</f>
        <v>20</v>
      </c>
      <c r="W72" s="3">
        <f t="shared" si="44"/>
        <v>99999</v>
      </c>
      <c r="X72" s="3">
        <f t="shared" si="45"/>
        <v>99999</v>
      </c>
      <c r="Y72" s="3">
        <f aca="true" t="shared" si="55" ref="Y72:Y104">RANK(W72,$W$7:$W$120,1)</f>
        <v>12</v>
      </c>
      <c r="Z72" s="3">
        <f aca="true" t="shared" si="56" ref="Z72:Z104">RANK(X72,$X$7:$X$120,1)</f>
        <v>9</v>
      </c>
      <c r="AA72" s="3">
        <f t="shared" si="27"/>
        <v>99999.000072</v>
      </c>
      <c r="AB72" s="3">
        <f t="shared" si="28"/>
        <v>99999.000072</v>
      </c>
      <c r="AC72" s="3">
        <f t="shared" si="29"/>
        <v>66</v>
      </c>
      <c r="AD72" s="3">
        <f t="shared" si="30"/>
        <v>66</v>
      </c>
      <c r="AE72" s="3">
        <f t="shared" si="26"/>
        <v>99999.000072</v>
      </c>
      <c r="AF72" s="3">
        <f aca="true" t="shared" si="57" ref="AF72:AF120">IF(OR(O72="m",O72="x"),999999,X72+ROW()*0.000001)</f>
        <v>99999.000072</v>
      </c>
      <c r="AG72" s="3">
        <f aca="true" t="shared" si="58" ref="AG72:AG104">RANK(AE72,$AE$7:$AE$120,1)</f>
        <v>66</v>
      </c>
      <c r="AH72" s="3">
        <f aca="true" t="shared" si="59" ref="AH72:AH104">RANK(AF72,$AF$7:$AF$120,1)</f>
        <v>66</v>
      </c>
    </row>
    <row r="73" spans="1:34" ht="12.75">
      <c r="A73" s="1">
        <f t="shared" si="46"/>
        <v>999</v>
      </c>
      <c r="B73" s="1">
        <f t="shared" si="47"/>
        <v>999</v>
      </c>
      <c r="C73" s="1">
        <f t="shared" si="31"/>
        <v>999</v>
      </c>
      <c r="D73" s="1">
        <f t="shared" si="48"/>
        <v>999</v>
      </c>
      <c r="E73" s="12">
        <f t="shared" si="49"/>
        <v>999</v>
      </c>
      <c r="F73" s="13"/>
      <c r="G73" s="14"/>
      <c r="H73" s="15"/>
      <c r="I73" s="14"/>
      <c r="J73" s="15"/>
      <c r="K73" s="16"/>
      <c r="L73" s="17"/>
      <c r="M73" s="18">
        <f t="shared" si="40"/>
        <v>0</v>
      </c>
      <c r="N73" s="19">
        <f t="shared" si="50"/>
      </c>
      <c r="P73" s="6">
        <f t="shared" si="51"/>
        <v>9999</v>
      </c>
      <c r="Q73" s="6">
        <f t="shared" si="41"/>
        <v>9999</v>
      </c>
      <c r="R73" s="6">
        <f t="shared" si="42"/>
        <v>9999</v>
      </c>
      <c r="S73" s="6">
        <f t="shared" si="43"/>
        <v>9999</v>
      </c>
      <c r="T73" s="7">
        <f t="shared" si="52"/>
        <v>12000</v>
      </c>
      <c r="U73" s="7">
        <f t="shared" si="53"/>
        <v>9000</v>
      </c>
      <c r="V73" s="7">
        <f t="shared" si="54"/>
        <v>20</v>
      </c>
      <c r="W73" s="3">
        <f t="shared" si="44"/>
        <v>99999</v>
      </c>
      <c r="X73" s="3">
        <f t="shared" si="45"/>
        <v>99999</v>
      </c>
      <c r="Y73" s="3">
        <f t="shared" si="55"/>
        <v>12</v>
      </c>
      <c r="Z73" s="3">
        <f t="shared" si="56"/>
        <v>9</v>
      </c>
      <c r="AA73" s="3">
        <f t="shared" si="27"/>
        <v>99999.000073</v>
      </c>
      <c r="AB73" s="3">
        <f t="shared" si="28"/>
        <v>99999.000073</v>
      </c>
      <c r="AC73" s="3">
        <f t="shared" si="29"/>
        <v>67</v>
      </c>
      <c r="AD73" s="3">
        <f t="shared" si="30"/>
        <v>67</v>
      </c>
      <c r="AE73" s="3">
        <f t="shared" si="26"/>
        <v>99999.000073</v>
      </c>
      <c r="AF73" s="3">
        <f t="shared" si="57"/>
        <v>99999.000073</v>
      </c>
      <c r="AG73" s="3">
        <f t="shared" si="58"/>
        <v>67</v>
      </c>
      <c r="AH73" s="3">
        <f t="shared" si="59"/>
        <v>67</v>
      </c>
    </row>
    <row r="74" spans="1:34" ht="13.5" thickBot="1">
      <c r="A74" s="1">
        <f t="shared" si="46"/>
        <v>999</v>
      </c>
      <c r="B74" s="1">
        <f t="shared" si="47"/>
        <v>999</v>
      </c>
      <c r="C74" s="1">
        <f t="shared" si="31"/>
        <v>999</v>
      </c>
      <c r="D74" s="1">
        <f t="shared" si="48"/>
        <v>999</v>
      </c>
      <c r="E74" s="20">
        <f t="shared" si="49"/>
        <v>999</v>
      </c>
      <c r="F74" s="21"/>
      <c r="G74" s="22"/>
      <c r="H74" s="23"/>
      <c r="I74" s="22"/>
      <c r="J74" s="23"/>
      <c r="K74" s="24"/>
      <c r="L74" s="25"/>
      <c r="M74" s="26">
        <f t="shared" si="40"/>
        <v>0</v>
      </c>
      <c r="N74" s="27">
        <f t="shared" si="50"/>
      </c>
      <c r="P74" s="6">
        <f t="shared" si="51"/>
        <v>9999</v>
      </c>
      <c r="Q74" s="6">
        <f t="shared" si="41"/>
        <v>9999</v>
      </c>
      <c r="R74" s="6">
        <f t="shared" si="42"/>
        <v>9999</v>
      </c>
      <c r="S74" s="6">
        <f t="shared" si="43"/>
        <v>9999</v>
      </c>
      <c r="T74" s="7">
        <f t="shared" si="52"/>
        <v>12000</v>
      </c>
      <c r="U74" s="7">
        <f t="shared" si="53"/>
        <v>9000</v>
      </c>
      <c r="V74" s="7">
        <f t="shared" si="54"/>
        <v>20</v>
      </c>
      <c r="W74" s="3">
        <f t="shared" si="44"/>
        <v>99999</v>
      </c>
      <c r="X74" s="3">
        <f t="shared" si="45"/>
        <v>99999</v>
      </c>
      <c r="Y74" s="3">
        <f t="shared" si="55"/>
        <v>12</v>
      </c>
      <c r="Z74" s="3">
        <f t="shared" si="56"/>
        <v>9</v>
      </c>
      <c r="AA74" s="3">
        <f t="shared" si="27"/>
        <v>99999.000074</v>
      </c>
      <c r="AB74" s="3">
        <f t="shared" si="28"/>
        <v>99999.000074</v>
      </c>
      <c r="AC74" s="3">
        <f t="shared" si="29"/>
        <v>68</v>
      </c>
      <c r="AD74" s="3">
        <f t="shared" si="30"/>
        <v>68</v>
      </c>
      <c r="AE74" s="3">
        <f aca="true" t="shared" si="60" ref="AE74:AE120">IF(OR(O74="d",O74="x"),999999,W74+ROW()*0.000001)</f>
        <v>99999.000074</v>
      </c>
      <c r="AF74" s="3">
        <f t="shared" si="57"/>
        <v>99999.000074</v>
      </c>
      <c r="AG74" s="3">
        <f t="shared" si="58"/>
        <v>68</v>
      </c>
      <c r="AH74" s="3">
        <f t="shared" si="59"/>
        <v>68</v>
      </c>
    </row>
    <row r="75" spans="1:34" ht="12.75">
      <c r="A75" s="1">
        <f t="shared" si="46"/>
        <v>999</v>
      </c>
      <c r="B75" s="1">
        <f t="shared" si="47"/>
        <v>999</v>
      </c>
      <c r="C75" s="1">
        <f t="shared" si="31"/>
        <v>999</v>
      </c>
      <c r="D75" s="1">
        <f t="shared" si="48"/>
        <v>999</v>
      </c>
      <c r="E75" s="12">
        <f t="shared" si="49"/>
        <v>999</v>
      </c>
      <c r="F75" s="13"/>
      <c r="G75" s="14"/>
      <c r="H75" s="15"/>
      <c r="I75" s="14"/>
      <c r="J75" s="15"/>
      <c r="K75" s="16"/>
      <c r="L75" s="17"/>
      <c r="M75" s="18">
        <f t="shared" si="40"/>
        <v>0</v>
      </c>
      <c r="N75" s="19">
        <f t="shared" si="50"/>
      </c>
      <c r="P75" s="6">
        <f t="shared" si="51"/>
        <v>9999</v>
      </c>
      <c r="Q75" s="6">
        <f t="shared" si="41"/>
        <v>9999</v>
      </c>
      <c r="R75" s="6">
        <f t="shared" si="42"/>
        <v>9999</v>
      </c>
      <c r="S75" s="6">
        <f t="shared" si="43"/>
        <v>9999</v>
      </c>
      <c r="T75" s="7">
        <f t="shared" si="52"/>
        <v>12000</v>
      </c>
      <c r="U75" s="7">
        <f t="shared" si="53"/>
        <v>9000</v>
      </c>
      <c r="V75" s="7">
        <f t="shared" si="54"/>
        <v>20</v>
      </c>
      <c r="W75" s="3">
        <f t="shared" si="44"/>
        <v>99999</v>
      </c>
      <c r="X75" s="3">
        <f t="shared" si="45"/>
        <v>99999</v>
      </c>
      <c r="Y75" s="3">
        <f t="shared" si="55"/>
        <v>12</v>
      </c>
      <c r="Z75" s="3">
        <f t="shared" si="56"/>
        <v>9</v>
      </c>
      <c r="AA75" s="3">
        <f t="shared" si="27"/>
        <v>99999.000075</v>
      </c>
      <c r="AB75" s="3">
        <f t="shared" si="28"/>
        <v>99999.000075</v>
      </c>
      <c r="AC75" s="3">
        <f t="shared" si="29"/>
        <v>69</v>
      </c>
      <c r="AD75" s="3">
        <f t="shared" si="30"/>
        <v>69</v>
      </c>
      <c r="AE75" s="3">
        <f t="shared" si="60"/>
        <v>99999.000075</v>
      </c>
      <c r="AF75" s="3">
        <f t="shared" si="57"/>
        <v>99999.000075</v>
      </c>
      <c r="AG75" s="3">
        <f t="shared" si="58"/>
        <v>69</v>
      </c>
      <c r="AH75" s="3">
        <f t="shared" si="59"/>
        <v>69</v>
      </c>
    </row>
    <row r="76" spans="1:34" ht="13.5" thickBot="1">
      <c r="A76" s="1">
        <f t="shared" si="46"/>
        <v>999</v>
      </c>
      <c r="B76" s="1">
        <f t="shared" si="47"/>
        <v>999</v>
      </c>
      <c r="C76" s="1">
        <f t="shared" si="31"/>
        <v>999</v>
      </c>
      <c r="D76" s="1">
        <f t="shared" si="48"/>
        <v>999</v>
      </c>
      <c r="E76" s="20">
        <f t="shared" si="49"/>
        <v>999</v>
      </c>
      <c r="F76" s="21"/>
      <c r="G76" s="22"/>
      <c r="H76" s="23"/>
      <c r="I76" s="22"/>
      <c r="J76" s="23"/>
      <c r="K76" s="24"/>
      <c r="L76" s="25"/>
      <c r="M76" s="26">
        <f t="shared" si="40"/>
        <v>0</v>
      </c>
      <c r="N76" s="27">
        <f t="shared" si="50"/>
      </c>
      <c r="P76" s="6">
        <f t="shared" si="51"/>
        <v>9999</v>
      </c>
      <c r="Q76" s="6">
        <f t="shared" si="41"/>
        <v>9999</v>
      </c>
      <c r="R76" s="6">
        <f t="shared" si="42"/>
        <v>9999</v>
      </c>
      <c r="S76" s="6">
        <f t="shared" si="43"/>
        <v>9999</v>
      </c>
      <c r="T76" s="7">
        <f t="shared" si="52"/>
        <v>12000</v>
      </c>
      <c r="U76" s="7">
        <f t="shared" si="53"/>
        <v>9000</v>
      </c>
      <c r="V76" s="7">
        <f t="shared" si="54"/>
        <v>20</v>
      </c>
      <c r="W76" s="3">
        <f t="shared" si="44"/>
        <v>99999</v>
      </c>
      <c r="X76" s="3">
        <f t="shared" si="45"/>
        <v>99999</v>
      </c>
      <c r="Y76" s="3">
        <f t="shared" si="55"/>
        <v>12</v>
      </c>
      <c r="Z76" s="3">
        <f t="shared" si="56"/>
        <v>9</v>
      </c>
      <c r="AA76" s="3">
        <f t="shared" si="27"/>
        <v>99999.000076</v>
      </c>
      <c r="AB76" s="3">
        <f t="shared" si="28"/>
        <v>99999.000076</v>
      </c>
      <c r="AC76" s="3">
        <f t="shared" si="29"/>
        <v>70</v>
      </c>
      <c r="AD76" s="3">
        <f t="shared" si="30"/>
        <v>70</v>
      </c>
      <c r="AE76" s="3">
        <f t="shared" si="60"/>
        <v>99999.000076</v>
      </c>
      <c r="AF76" s="3">
        <f t="shared" si="57"/>
        <v>99999.000076</v>
      </c>
      <c r="AG76" s="3">
        <f t="shared" si="58"/>
        <v>70</v>
      </c>
      <c r="AH76" s="3">
        <f t="shared" si="59"/>
        <v>70</v>
      </c>
    </row>
    <row r="77" spans="1:34" ht="12.75">
      <c r="A77" s="1">
        <f t="shared" si="46"/>
        <v>999</v>
      </c>
      <c r="B77" s="1">
        <f t="shared" si="47"/>
        <v>999</v>
      </c>
      <c r="C77" s="1">
        <f t="shared" si="31"/>
        <v>999</v>
      </c>
      <c r="D77" s="1">
        <f t="shared" si="48"/>
        <v>999</v>
      </c>
      <c r="E77" s="12">
        <f t="shared" si="49"/>
        <v>999</v>
      </c>
      <c r="F77" s="13"/>
      <c r="G77" s="14"/>
      <c r="H77" s="15"/>
      <c r="I77" s="14"/>
      <c r="J77" s="15"/>
      <c r="K77" s="16"/>
      <c r="L77" s="17"/>
      <c r="M77" s="18">
        <f t="shared" si="40"/>
        <v>0</v>
      </c>
      <c r="N77" s="19">
        <f t="shared" si="50"/>
      </c>
      <c r="P77" s="6">
        <f t="shared" si="51"/>
        <v>9999</v>
      </c>
      <c r="Q77" s="6">
        <f t="shared" si="41"/>
        <v>9999</v>
      </c>
      <c r="R77" s="6">
        <f t="shared" si="42"/>
        <v>9999</v>
      </c>
      <c r="S77" s="6">
        <f t="shared" si="43"/>
        <v>9999</v>
      </c>
      <c r="T77" s="7">
        <f t="shared" si="52"/>
        <v>12000</v>
      </c>
      <c r="U77" s="7">
        <f t="shared" si="53"/>
        <v>9000</v>
      </c>
      <c r="V77" s="7">
        <f t="shared" si="54"/>
        <v>20</v>
      </c>
      <c r="W77" s="3">
        <f t="shared" si="44"/>
        <v>99999</v>
      </c>
      <c r="X77" s="3">
        <f t="shared" si="45"/>
        <v>99999</v>
      </c>
      <c r="Y77" s="3">
        <f t="shared" si="55"/>
        <v>12</v>
      </c>
      <c r="Z77" s="3">
        <f t="shared" si="56"/>
        <v>9</v>
      </c>
      <c r="AA77" s="3">
        <f t="shared" si="27"/>
        <v>99999.000077</v>
      </c>
      <c r="AB77" s="3">
        <f t="shared" si="28"/>
        <v>99999.000077</v>
      </c>
      <c r="AC77" s="3">
        <f t="shared" si="29"/>
        <v>71</v>
      </c>
      <c r="AD77" s="3">
        <f t="shared" si="30"/>
        <v>71</v>
      </c>
      <c r="AE77" s="3">
        <f t="shared" si="60"/>
        <v>99999.000077</v>
      </c>
      <c r="AF77" s="3">
        <f t="shared" si="57"/>
        <v>99999.000077</v>
      </c>
      <c r="AG77" s="3">
        <f t="shared" si="58"/>
        <v>71</v>
      </c>
      <c r="AH77" s="3">
        <f t="shared" si="59"/>
        <v>71</v>
      </c>
    </row>
    <row r="78" spans="1:34" ht="13.5" thickBot="1">
      <c r="A78" s="1">
        <f t="shared" si="46"/>
        <v>999</v>
      </c>
      <c r="B78" s="1">
        <f t="shared" si="47"/>
        <v>999</v>
      </c>
      <c r="C78" s="1">
        <f t="shared" si="31"/>
        <v>999</v>
      </c>
      <c r="D78" s="1">
        <f t="shared" si="48"/>
        <v>999</v>
      </c>
      <c r="E78" s="20">
        <f t="shared" si="49"/>
        <v>999</v>
      </c>
      <c r="F78" s="21"/>
      <c r="G78" s="22"/>
      <c r="H78" s="23"/>
      <c r="I78" s="22"/>
      <c r="J78" s="23"/>
      <c r="K78" s="24"/>
      <c r="L78" s="25"/>
      <c r="M78" s="26">
        <f t="shared" si="40"/>
        <v>0</v>
      </c>
      <c r="N78" s="27">
        <f t="shared" si="50"/>
      </c>
      <c r="P78" s="6">
        <f t="shared" si="51"/>
        <v>9999</v>
      </c>
      <c r="Q78" s="6">
        <f t="shared" si="41"/>
        <v>9999</v>
      </c>
      <c r="R78" s="6">
        <f t="shared" si="42"/>
        <v>9999</v>
      </c>
      <c r="S78" s="6">
        <f t="shared" si="43"/>
        <v>9999</v>
      </c>
      <c r="T78" s="7">
        <f t="shared" si="52"/>
        <v>12000</v>
      </c>
      <c r="U78" s="7">
        <f t="shared" si="53"/>
        <v>9000</v>
      </c>
      <c r="V78" s="7">
        <f t="shared" si="54"/>
        <v>20</v>
      </c>
      <c r="W78" s="3">
        <f t="shared" si="44"/>
        <v>99999</v>
      </c>
      <c r="X78" s="3">
        <f t="shared" si="45"/>
        <v>99999</v>
      </c>
      <c r="Y78" s="3">
        <f t="shared" si="55"/>
        <v>12</v>
      </c>
      <c r="Z78" s="3">
        <f t="shared" si="56"/>
        <v>9</v>
      </c>
      <c r="AA78" s="3">
        <f aca="true" t="shared" si="61" ref="AA78:AA120">W78+ROW()*0.000001</f>
        <v>99999.000078</v>
      </c>
      <c r="AB78" s="3">
        <f aca="true" t="shared" si="62" ref="AB78:AB120">X78+ROW()*0.000001</f>
        <v>99999.000078</v>
      </c>
      <c r="AC78" s="3">
        <f aca="true" t="shared" si="63" ref="AC78:AC120">RANK(AA78,$AA$7:$AA$120,1)</f>
        <v>72</v>
      </c>
      <c r="AD78" s="3">
        <f aca="true" t="shared" si="64" ref="AD78:AD120">RANK(AB78,$AB$7:$AB$120,1)</f>
        <v>72</v>
      </c>
      <c r="AE78" s="3">
        <f t="shared" si="60"/>
        <v>99999.000078</v>
      </c>
      <c r="AF78" s="3">
        <f t="shared" si="57"/>
        <v>99999.000078</v>
      </c>
      <c r="AG78" s="3">
        <f t="shared" si="58"/>
        <v>72</v>
      </c>
      <c r="AH78" s="3">
        <f t="shared" si="59"/>
        <v>72</v>
      </c>
    </row>
    <row r="79" spans="1:34" ht="12.75">
      <c r="A79" s="1">
        <f t="shared" si="46"/>
        <v>999</v>
      </c>
      <c r="B79" s="1">
        <f t="shared" si="47"/>
        <v>999</v>
      </c>
      <c r="C79" s="1">
        <f t="shared" si="31"/>
        <v>999</v>
      </c>
      <c r="D79" s="1">
        <f t="shared" si="48"/>
        <v>999</v>
      </c>
      <c r="E79" s="12">
        <f t="shared" si="49"/>
        <v>999</v>
      </c>
      <c r="F79" s="13"/>
      <c r="G79" s="14"/>
      <c r="H79" s="15"/>
      <c r="I79" s="14"/>
      <c r="J79" s="15"/>
      <c r="K79" s="16"/>
      <c r="L79" s="17"/>
      <c r="M79" s="18">
        <f t="shared" si="40"/>
        <v>0</v>
      </c>
      <c r="N79" s="19">
        <f t="shared" si="50"/>
      </c>
      <c r="P79" s="6">
        <f t="shared" si="51"/>
        <v>9999</v>
      </c>
      <c r="Q79" s="6">
        <f t="shared" si="41"/>
        <v>9999</v>
      </c>
      <c r="R79" s="6">
        <f t="shared" si="42"/>
        <v>9999</v>
      </c>
      <c r="S79" s="6">
        <f t="shared" si="43"/>
        <v>9999</v>
      </c>
      <c r="T79" s="7">
        <f t="shared" si="52"/>
        <v>12000</v>
      </c>
      <c r="U79" s="7">
        <f t="shared" si="53"/>
        <v>9000</v>
      </c>
      <c r="V79" s="7">
        <f t="shared" si="54"/>
        <v>20</v>
      </c>
      <c r="W79" s="3">
        <f t="shared" si="44"/>
        <v>99999</v>
      </c>
      <c r="X79" s="3">
        <f t="shared" si="45"/>
        <v>99999</v>
      </c>
      <c r="Y79" s="3">
        <f t="shared" si="55"/>
        <v>12</v>
      </c>
      <c r="Z79" s="3">
        <f t="shared" si="56"/>
        <v>9</v>
      </c>
      <c r="AA79" s="3">
        <f t="shared" si="61"/>
        <v>99999.000079</v>
      </c>
      <c r="AB79" s="3">
        <f t="shared" si="62"/>
        <v>99999.000079</v>
      </c>
      <c r="AC79" s="3">
        <f t="shared" si="63"/>
        <v>73</v>
      </c>
      <c r="AD79" s="3">
        <f t="shared" si="64"/>
        <v>73</v>
      </c>
      <c r="AE79" s="3">
        <f t="shared" si="60"/>
        <v>99999.000079</v>
      </c>
      <c r="AF79" s="3">
        <f t="shared" si="57"/>
        <v>99999.000079</v>
      </c>
      <c r="AG79" s="3">
        <f t="shared" si="58"/>
        <v>73</v>
      </c>
      <c r="AH79" s="3">
        <f t="shared" si="59"/>
        <v>73</v>
      </c>
    </row>
    <row r="80" spans="1:34" ht="13.5" thickBot="1">
      <c r="A80" s="1">
        <f t="shared" si="46"/>
        <v>999</v>
      </c>
      <c r="B80" s="1">
        <f t="shared" si="47"/>
        <v>999</v>
      </c>
      <c r="C80" s="1">
        <f t="shared" si="31"/>
        <v>999</v>
      </c>
      <c r="D80" s="1">
        <f t="shared" si="48"/>
        <v>999</v>
      </c>
      <c r="E80" s="20">
        <f t="shared" si="49"/>
        <v>999</v>
      </c>
      <c r="F80" s="21"/>
      <c r="G80" s="22"/>
      <c r="H80" s="23"/>
      <c r="I80" s="22"/>
      <c r="J80" s="23"/>
      <c r="K80" s="24"/>
      <c r="L80" s="25"/>
      <c r="M80" s="26">
        <f t="shared" si="40"/>
        <v>0</v>
      </c>
      <c r="N80" s="27">
        <f t="shared" si="50"/>
      </c>
      <c r="P80" s="6">
        <f t="shared" si="51"/>
        <v>9999</v>
      </c>
      <c r="Q80" s="6">
        <f t="shared" si="41"/>
        <v>9999</v>
      </c>
      <c r="R80" s="6">
        <f t="shared" si="42"/>
        <v>9999</v>
      </c>
      <c r="S80" s="6">
        <f t="shared" si="43"/>
        <v>9999</v>
      </c>
      <c r="T80" s="7">
        <f t="shared" si="52"/>
        <v>12000</v>
      </c>
      <c r="U80" s="7">
        <f t="shared" si="53"/>
        <v>9000</v>
      </c>
      <c r="V80" s="7">
        <f t="shared" si="54"/>
        <v>20</v>
      </c>
      <c r="W80" s="3">
        <f t="shared" si="44"/>
        <v>99999</v>
      </c>
      <c r="X80" s="3">
        <f t="shared" si="45"/>
        <v>99999</v>
      </c>
      <c r="Y80" s="3">
        <f t="shared" si="55"/>
        <v>12</v>
      </c>
      <c r="Z80" s="3">
        <f t="shared" si="56"/>
        <v>9</v>
      </c>
      <c r="AA80" s="3">
        <f t="shared" si="61"/>
        <v>99999.00008</v>
      </c>
      <c r="AB80" s="3">
        <f t="shared" si="62"/>
        <v>99999.00008</v>
      </c>
      <c r="AC80" s="3">
        <f t="shared" si="63"/>
        <v>74</v>
      </c>
      <c r="AD80" s="3">
        <f t="shared" si="64"/>
        <v>74</v>
      </c>
      <c r="AE80" s="3">
        <f t="shared" si="60"/>
        <v>99999.00008</v>
      </c>
      <c r="AF80" s="3">
        <f t="shared" si="57"/>
        <v>99999.00008</v>
      </c>
      <c r="AG80" s="3">
        <f t="shared" si="58"/>
        <v>74</v>
      </c>
      <c r="AH80" s="3">
        <f t="shared" si="59"/>
        <v>74</v>
      </c>
    </row>
    <row r="81" spans="1:34" ht="12.75">
      <c r="A81" s="1">
        <f t="shared" si="46"/>
        <v>999</v>
      </c>
      <c r="B81" s="1">
        <f t="shared" si="47"/>
        <v>999</v>
      </c>
      <c r="C81" s="1">
        <f aca="true" t="shared" si="65" ref="C81:C120">IF(N81="s",AG81,999)</f>
        <v>999</v>
      </c>
      <c r="D81" s="1">
        <f t="shared" si="48"/>
        <v>999</v>
      </c>
      <c r="E81" s="12">
        <f t="shared" si="49"/>
        <v>999</v>
      </c>
      <c r="F81" s="13"/>
      <c r="G81" s="14"/>
      <c r="H81" s="15"/>
      <c r="I81" s="14"/>
      <c r="J81" s="15"/>
      <c r="K81" s="16"/>
      <c r="L81" s="17"/>
      <c r="M81" s="18">
        <f t="shared" si="40"/>
        <v>0</v>
      </c>
      <c r="N81" s="19">
        <f t="shared" si="50"/>
      </c>
      <c r="P81" s="6">
        <f t="shared" si="51"/>
        <v>9999</v>
      </c>
      <c r="Q81" s="6">
        <f t="shared" si="41"/>
        <v>9999</v>
      </c>
      <c r="R81" s="6">
        <f t="shared" si="42"/>
        <v>9999</v>
      </c>
      <c r="S81" s="6">
        <f t="shared" si="43"/>
        <v>9999</v>
      </c>
      <c r="T81" s="7">
        <f t="shared" si="52"/>
        <v>12000</v>
      </c>
      <c r="U81" s="7">
        <f t="shared" si="53"/>
        <v>9000</v>
      </c>
      <c r="V81" s="7">
        <f t="shared" si="54"/>
        <v>20</v>
      </c>
      <c r="W81" s="3">
        <f t="shared" si="44"/>
        <v>99999</v>
      </c>
      <c r="X81" s="3">
        <f t="shared" si="45"/>
        <v>99999</v>
      </c>
      <c r="Y81" s="3">
        <f t="shared" si="55"/>
        <v>12</v>
      </c>
      <c r="Z81" s="3">
        <f t="shared" si="56"/>
        <v>9</v>
      </c>
      <c r="AA81" s="3">
        <f t="shared" si="61"/>
        <v>99999.000081</v>
      </c>
      <c r="AB81" s="3">
        <f t="shared" si="62"/>
        <v>99999.000081</v>
      </c>
      <c r="AC81" s="3">
        <f t="shared" si="63"/>
        <v>75</v>
      </c>
      <c r="AD81" s="3">
        <f t="shared" si="64"/>
        <v>75</v>
      </c>
      <c r="AE81" s="3">
        <f t="shared" si="60"/>
        <v>99999.000081</v>
      </c>
      <c r="AF81" s="3">
        <f t="shared" si="57"/>
        <v>99999.000081</v>
      </c>
      <c r="AG81" s="3">
        <f t="shared" si="58"/>
        <v>75</v>
      </c>
      <c r="AH81" s="3">
        <f t="shared" si="59"/>
        <v>75</v>
      </c>
    </row>
    <row r="82" spans="1:34" ht="13.5" thickBot="1">
      <c r="A82" s="1">
        <f t="shared" si="46"/>
        <v>999</v>
      </c>
      <c r="B82" s="1">
        <f t="shared" si="47"/>
        <v>999</v>
      </c>
      <c r="C82" s="1">
        <f t="shared" si="65"/>
        <v>999</v>
      </c>
      <c r="D82" s="1">
        <f t="shared" si="48"/>
        <v>999</v>
      </c>
      <c r="E82" s="20">
        <f t="shared" si="49"/>
        <v>999</v>
      </c>
      <c r="F82" s="21"/>
      <c r="G82" s="22"/>
      <c r="H82" s="23"/>
      <c r="I82" s="22"/>
      <c r="J82" s="23"/>
      <c r="K82" s="24"/>
      <c r="L82" s="25"/>
      <c r="M82" s="26">
        <f t="shared" si="40"/>
        <v>0</v>
      </c>
      <c r="N82" s="27">
        <f t="shared" si="50"/>
      </c>
      <c r="P82" s="6">
        <f t="shared" si="51"/>
        <v>9999</v>
      </c>
      <c r="Q82" s="6">
        <f t="shared" si="41"/>
        <v>9999</v>
      </c>
      <c r="R82" s="6">
        <f t="shared" si="42"/>
        <v>9999</v>
      </c>
      <c r="S82" s="6">
        <f t="shared" si="43"/>
        <v>9999</v>
      </c>
      <c r="T82" s="7">
        <f t="shared" si="52"/>
        <v>12000</v>
      </c>
      <c r="U82" s="7">
        <f t="shared" si="53"/>
        <v>9000</v>
      </c>
      <c r="V82" s="7">
        <f t="shared" si="54"/>
        <v>20</v>
      </c>
      <c r="W82" s="3">
        <f t="shared" si="44"/>
        <v>99999</v>
      </c>
      <c r="X82" s="3">
        <f t="shared" si="45"/>
        <v>99999</v>
      </c>
      <c r="Y82" s="3">
        <f t="shared" si="55"/>
        <v>12</v>
      </c>
      <c r="Z82" s="3">
        <f t="shared" si="56"/>
        <v>9</v>
      </c>
      <c r="AA82" s="3">
        <f t="shared" si="61"/>
        <v>99999.000082</v>
      </c>
      <c r="AB82" s="3">
        <f t="shared" si="62"/>
        <v>99999.000082</v>
      </c>
      <c r="AC82" s="3">
        <f t="shared" si="63"/>
        <v>76</v>
      </c>
      <c r="AD82" s="3">
        <f t="shared" si="64"/>
        <v>76</v>
      </c>
      <c r="AE82" s="3">
        <f t="shared" si="60"/>
        <v>99999.000082</v>
      </c>
      <c r="AF82" s="3">
        <f t="shared" si="57"/>
        <v>99999.000082</v>
      </c>
      <c r="AG82" s="3">
        <f t="shared" si="58"/>
        <v>76</v>
      </c>
      <c r="AH82" s="3">
        <f t="shared" si="59"/>
        <v>76</v>
      </c>
    </row>
    <row r="83" spans="1:34" ht="12.75">
      <c r="A83" s="1">
        <f t="shared" si="46"/>
        <v>999</v>
      </c>
      <c r="B83" s="1">
        <f t="shared" si="47"/>
        <v>999</v>
      </c>
      <c r="C83" s="1">
        <f t="shared" si="65"/>
        <v>999</v>
      </c>
      <c r="D83" s="1">
        <f t="shared" si="48"/>
        <v>999</v>
      </c>
      <c r="E83" s="12">
        <f t="shared" si="49"/>
        <v>999</v>
      </c>
      <c r="F83" s="13"/>
      <c r="G83" s="14"/>
      <c r="H83" s="15"/>
      <c r="I83" s="14"/>
      <c r="J83" s="15"/>
      <c r="K83" s="16"/>
      <c r="L83" s="17"/>
      <c r="M83" s="18">
        <f t="shared" si="40"/>
        <v>0</v>
      </c>
      <c r="N83" s="19">
        <f t="shared" si="50"/>
      </c>
      <c r="P83" s="6">
        <f t="shared" si="51"/>
        <v>9999</v>
      </c>
      <c r="Q83" s="6">
        <f t="shared" si="41"/>
        <v>9999</v>
      </c>
      <c r="R83" s="6">
        <f t="shared" si="42"/>
        <v>9999</v>
      </c>
      <c r="S83" s="6">
        <f t="shared" si="43"/>
        <v>9999</v>
      </c>
      <c r="T83" s="7">
        <f t="shared" si="52"/>
        <v>12000</v>
      </c>
      <c r="U83" s="7">
        <f t="shared" si="53"/>
        <v>9000</v>
      </c>
      <c r="V83" s="7">
        <f t="shared" si="54"/>
        <v>20</v>
      </c>
      <c r="W83" s="3">
        <f t="shared" si="44"/>
        <v>99999</v>
      </c>
      <c r="X83" s="3">
        <f t="shared" si="45"/>
        <v>99999</v>
      </c>
      <c r="Y83" s="3">
        <f t="shared" si="55"/>
        <v>12</v>
      </c>
      <c r="Z83" s="3">
        <f t="shared" si="56"/>
        <v>9</v>
      </c>
      <c r="AA83" s="3">
        <f t="shared" si="61"/>
        <v>99999.000083</v>
      </c>
      <c r="AB83" s="3">
        <f t="shared" si="62"/>
        <v>99999.000083</v>
      </c>
      <c r="AC83" s="3">
        <f t="shared" si="63"/>
        <v>77</v>
      </c>
      <c r="AD83" s="3">
        <f t="shared" si="64"/>
        <v>77</v>
      </c>
      <c r="AE83" s="3">
        <f t="shared" si="60"/>
        <v>99999.000083</v>
      </c>
      <c r="AF83" s="3">
        <f t="shared" si="57"/>
        <v>99999.000083</v>
      </c>
      <c r="AG83" s="3">
        <f t="shared" si="58"/>
        <v>77</v>
      </c>
      <c r="AH83" s="3">
        <f t="shared" si="59"/>
        <v>77</v>
      </c>
    </row>
    <row r="84" spans="1:34" ht="13.5" thickBot="1">
      <c r="A84" s="1">
        <f t="shared" si="46"/>
        <v>999</v>
      </c>
      <c r="B84" s="1">
        <f t="shared" si="47"/>
        <v>999</v>
      </c>
      <c r="C84" s="1">
        <f t="shared" si="65"/>
        <v>999</v>
      </c>
      <c r="D84" s="1">
        <f t="shared" si="48"/>
        <v>999</v>
      </c>
      <c r="E84" s="20">
        <f t="shared" si="49"/>
        <v>999</v>
      </c>
      <c r="F84" s="21"/>
      <c r="G84" s="22"/>
      <c r="H84" s="23"/>
      <c r="I84" s="22"/>
      <c r="J84" s="23"/>
      <c r="K84" s="24"/>
      <c r="L84" s="25"/>
      <c r="M84" s="26">
        <f t="shared" si="40"/>
        <v>0</v>
      </c>
      <c r="N84" s="27">
        <f t="shared" si="50"/>
      </c>
      <c r="P84" s="6">
        <f t="shared" si="51"/>
        <v>9999</v>
      </c>
      <c r="Q84" s="6">
        <f t="shared" si="41"/>
        <v>9999</v>
      </c>
      <c r="R84" s="6">
        <f t="shared" si="42"/>
        <v>9999</v>
      </c>
      <c r="S84" s="6">
        <f t="shared" si="43"/>
        <v>9999</v>
      </c>
      <c r="T84" s="7">
        <f t="shared" si="52"/>
        <v>12000</v>
      </c>
      <c r="U84" s="7">
        <f t="shared" si="53"/>
        <v>9000</v>
      </c>
      <c r="V84" s="7">
        <f t="shared" si="54"/>
        <v>20</v>
      </c>
      <c r="W84" s="3">
        <f t="shared" si="44"/>
        <v>99999</v>
      </c>
      <c r="X84" s="3">
        <f t="shared" si="45"/>
        <v>99999</v>
      </c>
      <c r="Y84" s="3">
        <f t="shared" si="55"/>
        <v>12</v>
      </c>
      <c r="Z84" s="3">
        <f t="shared" si="56"/>
        <v>9</v>
      </c>
      <c r="AA84" s="3">
        <f t="shared" si="61"/>
        <v>99999.000084</v>
      </c>
      <c r="AB84" s="3">
        <f t="shared" si="62"/>
        <v>99999.000084</v>
      </c>
      <c r="AC84" s="3">
        <f t="shared" si="63"/>
        <v>78</v>
      </c>
      <c r="AD84" s="3">
        <f t="shared" si="64"/>
        <v>78</v>
      </c>
      <c r="AE84" s="3">
        <f t="shared" si="60"/>
        <v>99999.000084</v>
      </c>
      <c r="AF84" s="3">
        <f t="shared" si="57"/>
        <v>99999.000084</v>
      </c>
      <c r="AG84" s="3">
        <f t="shared" si="58"/>
        <v>78</v>
      </c>
      <c r="AH84" s="3">
        <f t="shared" si="59"/>
        <v>78</v>
      </c>
    </row>
    <row r="85" spans="1:34" ht="12.75">
      <c r="A85" s="1">
        <f t="shared" si="46"/>
        <v>999</v>
      </c>
      <c r="B85" s="1">
        <f t="shared" si="47"/>
        <v>999</v>
      </c>
      <c r="C85" s="1">
        <f t="shared" si="65"/>
        <v>999</v>
      </c>
      <c r="D85" s="1">
        <f t="shared" si="48"/>
        <v>999</v>
      </c>
      <c r="E85" s="12">
        <f t="shared" si="49"/>
        <v>999</v>
      </c>
      <c r="F85" s="13"/>
      <c r="G85" s="14"/>
      <c r="H85" s="15"/>
      <c r="I85" s="14"/>
      <c r="J85" s="15"/>
      <c r="K85" s="16"/>
      <c r="L85" s="17"/>
      <c r="M85" s="18">
        <f t="shared" si="40"/>
        <v>0</v>
      </c>
      <c r="N85" s="19">
        <f t="shared" si="50"/>
      </c>
      <c r="P85" s="6">
        <f t="shared" si="51"/>
        <v>9999</v>
      </c>
      <c r="Q85" s="6">
        <f t="shared" si="41"/>
        <v>9999</v>
      </c>
      <c r="R85" s="6">
        <f t="shared" si="42"/>
        <v>9999</v>
      </c>
      <c r="S85" s="6">
        <f t="shared" si="43"/>
        <v>9999</v>
      </c>
      <c r="T85" s="7">
        <f t="shared" si="52"/>
        <v>12000</v>
      </c>
      <c r="U85" s="7">
        <f t="shared" si="53"/>
        <v>9000</v>
      </c>
      <c r="V85" s="7">
        <f t="shared" si="54"/>
        <v>20</v>
      </c>
      <c r="W85" s="3">
        <f t="shared" si="44"/>
        <v>99999</v>
      </c>
      <c r="X85" s="3">
        <f t="shared" si="45"/>
        <v>99999</v>
      </c>
      <c r="Y85" s="3">
        <f t="shared" si="55"/>
        <v>12</v>
      </c>
      <c r="Z85" s="3">
        <f t="shared" si="56"/>
        <v>9</v>
      </c>
      <c r="AA85" s="3">
        <f t="shared" si="61"/>
        <v>99999.000085</v>
      </c>
      <c r="AB85" s="3">
        <f t="shared" si="62"/>
        <v>99999.000085</v>
      </c>
      <c r="AC85" s="3">
        <f t="shared" si="63"/>
        <v>79</v>
      </c>
      <c r="AD85" s="3">
        <f t="shared" si="64"/>
        <v>79</v>
      </c>
      <c r="AE85" s="3">
        <f t="shared" si="60"/>
        <v>99999.000085</v>
      </c>
      <c r="AF85" s="3">
        <f t="shared" si="57"/>
        <v>99999.000085</v>
      </c>
      <c r="AG85" s="3">
        <f t="shared" si="58"/>
        <v>79</v>
      </c>
      <c r="AH85" s="3">
        <f t="shared" si="59"/>
        <v>79</v>
      </c>
    </row>
    <row r="86" spans="1:34" ht="13.5" thickBot="1">
      <c r="A86" s="1">
        <f t="shared" si="46"/>
        <v>999</v>
      </c>
      <c r="B86" s="1">
        <f t="shared" si="47"/>
        <v>999</v>
      </c>
      <c r="C86" s="1">
        <f t="shared" si="65"/>
        <v>999</v>
      </c>
      <c r="D86" s="1">
        <f t="shared" si="48"/>
        <v>999</v>
      </c>
      <c r="E86" s="20">
        <f t="shared" si="49"/>
        <v>999</v>
      </c>
      <c r="F86" s="21"/>
      <c r="G86" s="22"/>
      <c r="H86" s="23"/>
      <c r="I86" s="22"/>
      <c r="J86" s="23"/>
      <c r="K86" s="24"/>
      <c r="L86" s="25"/>
      <c r="M86" s="26">
        <f t="shared" si="40"/>
        <v>0</v>
      </c>
      <c r="N86" s="27">
        <f t="shared" si="50"/>
      </c>
      <c r="P86" s="6">
        <f t="shared" si="51"/>
        <v>9999</v>
      </c>
      <c r="Q86" s="6">
        <f t="shared" si="41"/>
        <v>9999</v>
      </c>
      <c r="R86" s="6">
        <f t="shared" si="42"/>
        <v>9999</v>
      </c>
      <c r="S86" s="6">
        <f t="shared" si="43"/>
        <v>9999</v>
      </c>
      <c r="T86" s="7">
        <f t="shared" si="52"/>
        <v>12000</v>
      </c>
      <c r="U86" s="7">
        <f t="shared" si="53"/>
        <v>9000</v>
      </c>
      <c r="V86" s="7">
        <f t="shared" si="54"/>
        <v>20</v>
      </c>
      <c r="W86" s="3">
        <f t="shared" si="44"/>
        <v>99999</v>
      </c>
      <c r="X86" s="3">
        <f t="shared" si="45"/>
        <v>99999</v>
      </c>
      <c r="Y86" s="3">
        <f t="shared" si="55"/>
        <v>12</v>
      </c>
      <c r="Z86" s="3">
        <f t="shared" si="56"/>
        <v>9</v>
      </c>
      <c r="AA86" s="3">
        <f t="shared" si="61"/>
        <v>99999.000086</v>
      </c>
      <c r="AB86" s="3">
        <f t="shared" si="62"/>
        <v>99999.000086</v>
      </c>
      <c r="AC86" s="3">
        <f t="shared" si="63"/>
        <v>80</v>
      </c>
      <c r="AD86" s="3">
        <f t="shared" si="64"/>
        <v>80</v>
      </c>
      <c r="AE86" s="3">
        <f t="shared" si="60"/>
        <v>99999.000086</v>
      </c>
      <c r="AF86" s="3">
        <f t="shared" si="57"/>
        <v>99999.000086</v>
      </c>
      <c r="AG86" s="3">
        <f t="shared" si="58"/>
        <v>80</v>
      </c>
      <c r="AH86" s="3">
        <f t="shared" si="59"/>
        <v>80</v>
      </c>
    </row>
    <row r="87" spans="1:34" ht="12.75">
      <c r="A87" s="1">
        <f t="shared" si="46"/>
        <v>999</v>
      </c>
      <c r="B87" s="1">
        <f t="shared" si="47"/>
        <v>999</v>
      </c>
      <c r="C87" s="1">
        <f t="shared" si="65"/>
        <v>999</v>
      </c>
      <c r="D87" s="1">
        <f t="shared" si="48"/>
        <v>999</v>
      </c>
      <c r="E87" s="12">
        <f t="shared" si="49"/>
        <v>999</v>
      </c>
      <c r="F87" s="13"/>
      <c r="G87" s="14"/>
      <c r="H87" s="15"/>
      <c r="I87" s="14"/>
      <c r="J87" s="15"/>
      <c r="K87" s="16"/>
      <c r="L87" s="17"/>
      <c r="M87" s="18">
        <f t="shared" si="40"/>
        <v>0</v>
      </c>
      <c r="N87" s="19">
        <f t="shared" si="50"/>
      </c>
      <c r="P87" s="6">
        <f t="shared" si="51"/>
        <v>9999</v>
      </c>
      <c r="Q87" s="6">
        <f t="shared" si="41"/>
        <v>9999</v>
      </c>
      <c r="R87" s="6">
        <f t="shared" si="42"/>
        <v>9999</v>
      </c>
      <c r="S87" s="6">
        <f t="shared" si="43"/>
        <v>9999</v>
      </c>
      <c r="T87" s="7">
        <f t="shared" si="52"/>
        <v>12000</v>
      </c>
      <c r="U87" s="7">
        <f t="shared" si="53"/>
        <v>9000</v>
      </c>
      <c r="V87" s="7">
        <f t="shared" si="54"/>
        <v>20</v>
      </c>
      <c r="W87" s="3">
        <f t="shared" si="44"/>
        <v>99999</v>
      </c>
      <c r="X87" s="3">
        <f t="shared" si="45"/>
        <v>99999</v>
      </c>
      <c r="Y87" s="3">
        <f t="shared" si="55"/>
        <v>12</v>
      </c>
      <c r="Z87" s="3">
        <f t="shared" si="56"/>
        <v>9</v>
      </c>
      <c r="AA87" s="3">
        <f t="shared" si="61"/>
        <v>99999.000087</v>
      </c>
      <c r="AB87" s="3">
        <f t="shared" si="62"/>
        <v>99999.000087</v>
      </c>
      <c r="AC87" s="3">
        <f t="shared" si="63"/>
        <v>81</v>
      </c>
      <c r="AD87" s="3">
        <f t="shared" si="64"/>
        <v>81</v>
      </c>
      <c r="AE87" s="3">
        <f t="shared" si="60"/>
        <v>99999.000087</v>
      </c>
      <c r="AF87" s="3">
        <f t="shared" si="57"/>
        <v>99999.000087</v>
      </c>
      <c r="AG87" s="3">
        <f t="shared" si="58"/>
        <v>81</v>
      </c>
      <c r="AH87" s="3">
        <f t="shared" si="59"/>
        <v>81</v>
      </c>
    </row>
    <row r="88" spans="1:34" ht="13.5" thickBot="1">
      <c r="A88" s="1">
        <f t="shared" si="46"/>
        <v>999</v>
      </c>
      <c r="B88" s="1">
        <f t="shared" si="47"/>
        <v>999</v>
      </c>
      <c r="C88" s="1">
        <f t="shared" si="65"/>
        <v>999</v>
      </c>
      <c r="D88" s="1">
        <f t="shared" si="48"/>
        <v>999</v>
      </c>
      <c r="E88" s="20">
        <f t="shared" si="49"/>
        <v>999</v>
      </c>
      <c r="F88" s="21"/>
      <c r="G88" s="22"/>
      <c r="H88" s="23"/>
      <c r="I88" s="22"/>
      <c r="J88" s="23"/>
      <c r="K88" s="24"/>
      <c r="L88" s="25"/>
      <c r="M88" s="26">
        <f t="shared" si="40"/>
        <v>0</v>
      </c>
      <c r="N88" s="27">
        <f t="shared" si="50"/>
      </c>
      <c r="P88" s="6">
        <f t="shared" si="51"/>
        <v>9999</v>
      </c>
      <c r="Q88" s="6">
        <f t="shared" si="41"/>
        <v>9999</v>
      </c>
      <c r="R88" s="6">
        <f t="shared" si="42"/>
        <v>9999</v>
      </c>
      <c r="S88" s="6">
        <f t="shared" si="43"/>
        <v>9999</v>
      </c>
      <c r="T88" s="7">
        <f t="shared" si="52"/>
        <v>12000</v>
      </c>
      <c r="U88" s="7">
        <f t="shared" si="53"/>
        <v>9000</v>
      </c>
      <c r="V88" s="7">
        <f t="shared" si="54"/>
        <v>20</v>
      </c>
      <c r="W88" s="3">
        <f t="shared" si="44"/>
        <v>99999</v>
      </c>
      <c r="X88" s="3">
        <f t="shared" si="45"/>
        <v>99999</v>
      </c>
      <c r="Y88" s="3">
        <f t="shared" si="55"/>
        <v>12</v>
      </c>
      <c r="Z88" s="3">
        <f t="shared" si="56"/>
        <v>9</v>
      </c>
      <c r="AA88" s="3">
        <f t="shared" si="61"/>
        <v>99999.000088</v>
      </c>
      <c r="AB88" s="3">
        <f t="shared" si="62"/>
        <v>99999.000088</v>
      </c>
      <c r="AC88" s="3">
        <f t="shared" si="63"/>
        <v>82</v>
      </c>
      <c r="AD88" s="3">
        <f t="shared" si="64"/>
        <v>82</v>
      </c>
      <c r="AE88" s="3">
        <f t="shared" si="60"/>
        <v>99999.000088</v>
      </c>
      <c r="AF88" s="3">
        <f t="shared" si="57"/>
        <v>99999.000088</v>
      </c>
      <c r="AG88" s="3">
        <f t="shared" si="58"/>
        <v>82</v>
      </c>
      <c r="AH88" s="3">
        <f t="shared" si="59"/>
        <v>82</v>
      </c>
    </row>
    <row r="89" spans="1:34" ht="12.75">
      <c r="A89" s="1">
        <f t="shared" si="46"/>
        <v>999</v>
      </c>
      <c r="B89" s="1">
        <f t="shared" si="47"/>
        <v>999</v>
      </c>
      <c r="C89" s="1">
        <f t="shared" si="65"/>
        <v>999</v>
      </c>
      <c r="D89" s="1">
        <f t="shared" si="48"/>
        <v>999</v>
      </c>
      <c r="E89" s="12">
        <f t="shared" si="49"/>
        <v>999</v>
      </c>
      <c r="F89" s="13"/>
      <c r="G89" s="14"/>
      <c r="H89" s="15"/>
      <c r="I89" s="14"/>
      <c r="J89" s="15"/>
      <c r="K89" s="16"/>
      <c r="L89" s="17"/>
      <c r="M89" s="18">
        <f t="shared" si="40"/>
        <v>0</v>
      </c>
      <c r="N89" s="19">
        <f t="shared" si="50"/>
      </c>
      <c r="P89" s="6">
        <f t="shared" si="51"/>
        <v>9999</v>
      </c>
      <c r="Q89" s="6">
        <f t="shared" si="41"/>
        <v>9999</v>
      </c>
      <c r="R89" s="6">
        <f t="shared" si="42"/>
        <v>9999</v>
      </c>
      <c r="S89" s="6">
        <f t="shared" si="43"/>
        <v>9999</v>
      </c>
      <c r="T89" s="7">
        <f t="shared" si="52"/>
        <v>12000</v>
      </c>
      <c r="U89" s="7">
        <f t="shared" si="53"/>
        <v>9000</v>
      </c>
      <c r="V89" s="7">
        <f t="shared" si="54"/>
        <v>20</v>
      </c>
      <c r="W89" s="3">
        <f t="shared" si="44"/>
        <v>99999</v>
      </c>
      <c r="X89" s="3">
        <f t="shared" si="45"/>
        <v>99999</v>
      </c>
      <c r="Y89" s="3">
        <f t="shared" si="55"/>
        <v>12</v>
      </c>
      <c r="Z89" s="3">
        <f t="shared" si="56"/>
        <v>9</v>
      </c>
      <c r="AA89" s="3">
        <f t="shared" si="61"/>
        <v>99999.000089</v>
      </c>
      <c r="AB89" s="3">
        <f t="shared" si="62"/>
        <v>99999.000089</v>
      </c>
      <c r="AC89" s="3">
        <f t="shared" si="63"/>
        <v>83</v>
      </c>
      <c r="AD89" s="3">
        <f t="shared" si="64"/>
        <v>83</v>
      </c>
      <c r="AE89" s="3">
        <f t="shared" si="60"/>
        <v>99999.000089</v>
      </c>
      <c r="AF89" s="3">
        <f t="shared" si="57"/>
        <v>99999.000089</v>
      </c>
      <c r="AG89" s="3">
        <f t="shared" si="58"/>
        <v>83</v>
      </c>
      <c r="AH89" s="3">
        <f t="shared" si="59"/>
        <v>83</v>
      </c>
    </row>
    <row r="90" spans="1:34" ht="13.5" thickBot="1">
      <c r="A90" s="1">
        <f t="shared" si="46"/>
        <v>999</v>
      </c>
      <c r="B90" s="1">
        <f t="shared" si="47"/>
        <v>999</v>
      </c>
      <c r="C90" s="1">
        <f t="shared" si="65"/>
        <v>999</v>
      </c>
      <c r="D90" s="1">
        <f t="shared" si="48"/>
        <v>999</v>
      </c>
      <c r="E90" s="20">
        <f t="shared" si="49"/>
        <v>999</v>
      </c>
      <c r="F90" s="21"/>
      <c r="G90" s="22"/>
      <c r="H90" s="23"/>
      <c r="I90" s="22"/>
      <c r="J90" s="23"/>
      <c r="K90" s="24"/>
      <c r="L90" s="25"/>
      <c r="M90" s="26">
        <f t="shared" si="40"/>
        <v>0</v>
      </c>
      <c r="N90" s="27">
        <f t="shared" si="50"/>
      </c>
      <c r="P90" s="6">
        <f t="shared" si="51"/>
        <v>9999</v>
      </c>
      <c r="Q90" s="6">
        <f t="shared" si="41"/>
        <v>9999</v>
      </c>
      <c r="R90" s="6">
        <f t="shared" si="42"/>
        <v>9999</v>
      </c>
      <c r="S90" s="6">
        <f t="shared" si="43"/>
        <v>9999</v>
      </c>
      <c r="T90" s="7">
        <f t="shared" si="52"/>
        <v>12000</v>
      </c>
      <c r="U90" s="7">
        <f t="shared" si="53"/>
        <v>9000</v>
      </c>
      <c r="V90" s="7">
        <f t="shared" si="54"/>
        <v>20</v>
      </c>
      <c r="W90" s="3">
        <f t="shared" si="44"/>
        <v>99999</v>
      </c>
      <c r="X90" s="3">
        <f t="shared" si="45"/>
        <v>99999</v>
      </c>
      <c r="Y90" s="3">
        <f t="shared" si="55"/>
        <v>12</v>
      </c>
      <c r="Z90" s="3">
        <f t="shared" si="56"/>
        <v>9</v>
      </c>
      <c r="AA90" s="3">
        <f t="shared" si="61"/>
        <v>99999.00009</v>
      </c>
      <c r="AB90" s="3">
        <f t="shared" si="62"/>
        <v>99999.00009</v>
      </c>
      <c r="AC90" s="3">
        <f t="shared" si="63"/>
        <v>84</v>
      </c>
      <c r="AD90" s="3">
        <f t="shared" si="64"/>
        <v>84</v>
      </c>
      <c r="AE90" s="3">
        <f t="shared" si="60"/>
        <v>99999.00009</v>
      </c>
      <c r="AF90" s="3">
        <f t="shared" si="57"/>
        <v>99999.00009</v>
      </c>
      <c r="AG90" s="3">
        <f t="shared" si="58"/>
        <v>84</v>
      </c>
      <c r="AH90" s="3">
        <f t="shared" si="59"/>
        <v>84</v>
      </c>
    </row>
    <row r="91" spans="1:34" ht="12.75">
      <c r="A91" s="1">
        <f t="shared" si="46"/>
        <v>999</v>
      </c>
      <c r="B91" s="1">
        <f t="shared" si="47"/>
        <v>999</v>
      </c>
      <c r="C91" s="1">
        <f t="shared" si="65"/>
        <v>999</v>
      </c>
      <c r="D91" s="1">
        <f t="shared" si="48"/>
        <v>999</v>
      </c>
      <c r="E91" s="12">
        <f t="shared" si="49"/>
        <v>999</v>
      </c>
      <c r="F91" s="13"/>
      <c r="G91" s="14"/>
      <c r="H91" s="15"/>
      <c r="I91" s="14"/>
      <c r="J91" s="15"/>
      <c r="K91" s="16"/>
      <c r="L91" s="17"/>
      <c r="M91" s="18">
        <f t="shared" si="40"/>
        <v>0</v>
      </c>
      <c r="N91" s="19">
        <f t="shared" si="50"/>
      </c>
      <c r="P91" s="6">
        <f t="shared" si="51"/>
        <v>9999</v>
      </c>
      <c r="Q91" s="6">
        <f t="shared" si="41"/>
        <v>9999</v>
      </c>
      <c r="R91" s="6">
        <f t="shared" si="42"/>
        <v>9999</v>
      </c>
      <c r="S91" s="6">
        <f t="shared" si="43"/>
        <v>9999</v>
      </c>
      <c r="T91" s="7">
        <f t="shared" si="52"/>
        <v>12000</v>
      </c>
      <c r="U91" s="7">
        <f t="shared" si="53"/>
        <v>9000</v>
      </c>
      <c r="V91" s="7">
        <f t="shared" si="54"/>
        <v>20</v>
      </c>
      <c r="W91" s="3">
        <f t="shared" si="44"/>
        <v>99999</v>
      </c>
      <c r="X91" s="3">
        <f t="shared" si="45"/>
        <v>99999</v>
      </c>
      <c r="Y91" s="3">
        <f t="shared" si="55"/>
        <v>12</v>
      </c>
      <c r="Z91" s="3">
        <f t="shared" si="56"/>
        <v>9</v>
      </c>
      <c r="AA91" s="3">
        <f t="shared" si="61"/>
        <v>99999.000091</v>
      </c>
      <c r="AB91" s="3">
        <f t="shared" si="62"/>
        <v>99999.000091</v>
      </c>
      <c r="AC91" s="3">
        <f t="shared" si="63"/>
        <v>85</v>
      </c>
      <c r="AD91" s="3">
        <f t="shared" si="64"/>
        <v>85</v>
      </c>
      <c r="AE91" s="3">
        <f t="shared" si="60"/>
        <v>99999.000091</v>
      </c>
      <c r="AF91" s="3">
        <f t="shared" si="57"/>
        <v>99999.000091</v>
      </c>
      <c r="AG91" s="3">
        <f t="shared" si="58"/>
        <v>85</v>
      </c>
      <c r="AH91" s="3">
        <f t="shared" si="59"/>
        <v>85</v>
      </c>
    </row>
    <row r="92" spans="1:34" ht="13.5" thickBot="1">
      <c r="A92" s="1">
        <f t="shared" si="46"/>
        <v>999</v>
      </c>
      <c r="B92" s="1">
        <f t="shared" si="47"/>
        <v>999</v>
      </c>
      <c r="C92" s="1">
        <f t="shared" si="65"/>
        <v>999</v>
      </c>
      <c r="D92" s="1">
        <f t="shared" si="48"/>
        <v>999</v>
      </c>
      <c r="E92" s="20">
        <f t="shared" si="49"/>
        <v>999</v>
      </c>
      <c r="F92" s="21"/>
      <c r="G92" s="22"/>
      <c r="H92" s="23"/>
      <c r="I92" s="22"/>
      <c r="J92" s="23"/>
      <c r="K92" s="24"/>
      <c r="L92" s="25"/>
      <c r="M92" s="26">
        <f t="shared" si="40"/>
        <v>0</v>
      </c>
      <c r="N92" s="27">
        <f t="shared" si="50"/>
      </c>
      <c r="P92" s="6">
        <f t="shared" si="51"/>
        <v>9999</v>
      </c>
      <c r="Q92" s="6">
        <f t="shared" si="41"/>
        <v>9999</v>
      </c>
      <c r="R92" s="6">
        <f t="shared" si="42"/>
        <v>9999</v>
      </c>
      <c r="S92" s="6">
        <f t="shared" si="43"/>
        <v>9999</v>
      </c>
      <c r="T92" s="7">
        <f t="shared" si="52"/>
        <v>12000</v>
      </c>
      <c r="U92" s="7">
        <f t="shared" si="53"/>
        <v>9000</v>
      </c>
      <c r="V92" s="7">
        <f t="shared" si="54"/>
        <v>20</v>
      </c>
      <c r="W92" s="3">
        <f t="shared" si="44"/>
        <v>99999</v>
      </c>
      <c r="X92" s="3">
        <f t="shared" si="45"/>
        <v>99999</v>
      </c>
      <c r="Y92" s="3">
        <f t="shared" si="55"/>
        <v>12</v>
      </c>
      <c r="Z92" s="3">
        <f t="shared" si="56"/>
        <v>9</v>
      </c>
      <c r="AA92" s="3">
        <f t="shared" si="61"/>
        <v>99999.000092</v>
      </c>
      <c r="AB92" s="3">
        <f t="shared" si="62"/>
        <v>99999.000092</v>
      </c>
      <c r="AC92" s="3">
        <f t="shared" si="63"/>
        <v>86</v>
      </c>
      <c r="AD92" s="3">
        <f t="shared" si="64"/>
        <v>86</v>
      </c>
      <c r="AE92" s="3">
        <f t="shared" si="60"/>
        <v>99999.000092</v>
      </c>
      <c r="AF92" s="3">
        <f t="shared" si="57"/>
        <v>99999.000092</v>
      </c>
      <c r="AG92" s="3">
        <f t="shared" si="58"/>
        <v>86</v>
      </c>
      <c r="AH92" s="3">
        <f t="shared" si="59"/>
        <v>86</v>
      </c>
    </row>
    <row r="93" spans="1:34" ht="12.75">
      <c r="A93" s="1">
        <f t="shared" si="46"/>
        <v>999</v>
      </c>
      <c r="B93" s="1">
        <f t="shared" si="47"/>
        <v>999</v>
      </c>
      <c r="C93" s="1">
        <f t="shared" si="65"/>
        <v>999</v>
      </c>
      <c r="D93" s="1">
        <f t="shared" si="48"/>
        <v>999</v>
      </c>
      <c r="E93" s="12">
        <f t="shared" si="49"/>
        <v>999</v>
      </c>
      <c r="F93" s="13"/>
      <c r="G93" s="14"/>
      <c r="H93" s="15"/>
      <c r="I93" s="14"/>
      <c r="J93" s="15"/>
      <c r="K93" s="16"/>
      <c r="L93" s="17"/>
      <c r="M93" s="18">
        <f t="shared" si="40"/>
        <v>0</v>
      </c>
      <c r="N93" s="19">
        <f t="shared" si="50"/>
      </c>
      <c r="P93" s="6">
        <f t="shared" si="51"/>
        <v>9999</v>
      </c>
      <c r="Q93" s="6">
        <f t="shared" si="41"/>
        <v>9999</v>
      </c>
      <c r="R93" s="6">
        <f t="shared" si="42"/>
        <v>9999</v>
      </c>
      <c r="S93" s="6">
        <f t="shared" si="43"/>
        <v>9999</v>
      </c>
      <c r="T93" s="7">
        <f t="shared" si="52"/>
        <v>12000</v>
      </c>
      <c r="U93" s="7">
        <f t="shared" si="53"/>
        <v>9000</v>
      </c>
      <c r="V93" s="7">
        <f t="shared" si="54"/>
        <v>20</v>
      </c>
      <c r="W93" s="3">
        <f t="shared" si="44"/>
        <v>99999</v>
      </c>
      <c r="X93" s="3">
        <f t="shared" si="45"/>
        <v>99999</v>
      </c>
      <c r="Y93" s="3">
        <f t="shared" si="55"/>
        <v>12</v>
      </c>
      <c r="Z93" s="3">
        <f t="shared" si="56"/>
        <v>9</v>
      </c>
      <c r="AA93" s="3">
        <f t="shared" si="61"/>
        <v>99999.000093</v>
      </c>
      <c r="AB93" s="3">
        <f t="shared" si="62"/>
        <v>99999.000093</v>
      </c>
      <c r="AC93" s="3">
        <f t="shared" si="63"/>
        <v>87</v>
      </c>
      <c r="AD93" s="3">
        <f t="shared" si="64"/>
        <v>87</v>
      </c>
      <c r="AE93" s="3">
        <f t="shared" si="60"/>
        <v>99999.000093</v>
      </c>
      <c r="AF93" s="3">
        <f t="shared" si="57"/>
        <v>99999.000093</v>
      </c>
      <c r="AG93" s="3">
        <f t="shared" si="58"/>
        <v>87</v>
      </c>
      <c r="AH93" s="3">
        <f t="shared" si="59"/>
        <v>87</v>
      </c>
    </row>
    <row r="94" spans="1:34" ht="13.5" thickBot="1">
      <c r="A94" s="1">
        <f t="shared" si="46"/>
        <v>999</v>
      </c>
      <c r="B94" s="1">
        <f t="shared" si="47"/>
        <v>999</v>
      </c>
      <c r="C94" s="1">
        <f t="shared" si="65"/>
        <v>999</v>
      </c>
      <c r="D94" s="1">
        <f t="shared" si="48"/>
        <v>999</v>
      </c>
      <c r="E94" s="20">
        <f t="shared" si="49"/>
        <v>999</v>
      </c>
      <c r="F94" s="21"/>
      <c r="G94" s="22"/>
      <c r="H94" s="23"/>
      <c r="I94" s="22"/>
      <c r="J94" s="23"/>
      <c r="K94" s="24"/>
      <c r="L94" s="25"/>
      <c r="M94" s="26">
        <f t="shared" si="40"/>
        <v>0</v>
      </c>
      <c r="N94" s="27">
        <f t="shared" si="50"/>
      </c>
      <c r="P94" s="6">
        <f t="shared" si="51"/>
        <v>9999</v>
      </c>
      <c r="Q94" s="6">
        <f t="shared" si="41"/>
        <v>9999</v>
      </c>
      <c r="R94" s="6">
        <f t="shared" si="42"/>
        <v>9999</v>
      </c>
      <c r="S94" s="6">
        <f t="shared" si="43"/>
        <v>9999</v>
      </c>
      <c r="T94" s="7">
        <f t="shared" si="52"/>
        <v>12000</v>
      </c>
      <c r="U94" s="7">
        <f t="shared" si="53"/>
        <v>9000</v>
      </c>
      <c r="V94" s="7">
        <f t="shared" si="54"/>
        <v>20</v>
      </c>
      <c r="W94" s="3">
        <f t="shared" si="44"/>
        <v>99999</v>
      </c>
      <c r="X94" s="3">
        <f t="shared" si="45"/>
        <v>99999</v>
      </c>
      <c r="Y94" s="3">
        <f t="shared" si="55"/>
        <v>12</v>
      </c>
      <c r="Z94" s="3">
        <f t="shared" si="56"/>
        <v>9</v>
      </c>
      <c r="AA94" s="3">
        <f t="shared" si="61"/>
        <v>99999.000094</v>
      </c>
      <c r="AB94" s="3">
        <f t="shared" si="62"/>
        <v>99999.000094</v>
      </c>
      <c r="AC94" s="3">
        <f t="shared" si="63"/>
        <v>88</v>
      </c>
      <c r="AD94" s="3">
        <f t="shared" si="64"/>
        <v>88</v>
      </c>
      <c r="AE94" s="3">
        <f t="shared" si="60"/>
        <v>99999.000094</v>
      </c>
      <c r="AF94" s="3">
        <f t="shared" si="57"/>
        <v>99999.000094</v>
      </c>
      <c r="AG94" s="3">
        <f t="shared" si="58"/>
        <v>88</v>
      </c>
      <c r="AH94" s="3">
        <f t="shared" si="59"/>
        <v>88</v>
      </c>
    </row>
    <row r="95" spans="1:34" ht="12.75">
      <c r="A95" s="1">
        <f t="shared" si="46"/>
        <v>999</v>
      </c>
      <c r="B95" s="1">
        <f t="shared" si="47"/>
        <v>999</v>
      </c>
      <c r="C95" s="1">
        <f t="shared" si="65"/>
        <v>999</v>
      </c>
      <c r="D95" s="1">
        <f t="shared" si="48"/>
        <v>999</v>
      </c>
      <c r="E95" s="12">
        <f t="shared" si="49"/>
        <v>999</v>
      </c>
      <c r="F95" s="13"/>
      <c r="G95" s="14"/>
      <c r="H95" s="15"/>
      <c r="I95" s="14"/>
      <c r="J95" s="15"/>
      <c r="K95" s="16"/>
      <c r="L95" s="17"/>
      <c r="M95" s="18">
        <f t="shared" si="40"/>
        <v>0</v>
      </c>
      <c r="N95" s="19">
        <f t="shared" si="50"/>
      </c>
      <c r="P95" s="6">
        <f t="shared" si="51"/>
        <v>9999</v>
      </c>
      <c r="Q95" s="6">
        <f t="shared" si="41"/>
        <v>9999</v>
      </c>
      <c r="R95" s="6">
        <f t="shared" si="42"/>
        <v>9999</v>
      </c>
      <c r="S95" s="6">
        <f t="shared" si="43"/>
        <v>9999</v>
      </c>
      <c r="T95" s="7">
        <f t="shared" si="52"/>
        <v>12000</v>
      </c>
      <c r="U95" s="7">
        <f t="shared" si="53"/>
        <v>9000</v>
      </c>
      <c r="V95" s="7">
        <f t="shared" si="54"/>
        <v>20</v>
      </c>
      <c r="W95" s="3">
        <f t="shared" si="44"/>
        <v>99999</v>
      </c>
      <c r="X95" s="3">
        <f t="shared" si="45"/>
        <v>99999</v>
      </c>
      <c r="Y95" s="3">
        <f t="shared" si="55"/>
        <v>12</v>
      </c>
      <c r="Z95" s="3">
        <f t="shared" si="56"/>
        <v>9</v>
      </c>
      <c r="AA95" s="3">
        <f t="shared" si="61"/>
        <v>99999.000095</v>
      </c>
      <c r="AB95" s="3">
        <f t="shared" si="62"/>
        <v>99999.000095</v>
      </c>
      <c r="AC95" s="3">
        <f t="shared" si="63"/>
        <v>89</v>
      </c>
      <c r="AD95" s="3">
        <f t="shared" si="64"/>
        <v>89</v>
      </c>
      <c r="AE95" s="3">
        <f t="shared" si="60"/>
        <v>99999.000095</v>
      </c>
      <c r="AF95" s="3">
        <f t="shared" si="57"/>
        <v>99999.000095</v>
      </c>
      <c r="AG95" s="3">
        <f t="shared" si="58"/>
        <v>89</v>
      </c>
      <c r="AH95" s="3">
        <f t="shared" si="59"/>
        <v>89</v>
      </c>
    </row>
    <row r="96" spans="1:34" ht="13.5" thickBot="1">
      <c r="A96" s="1">
        <f t="shared" si="46"/>
        <v>999</v>
      </c>
      <c r="B96" s="1">
        <f t="shared" si="47"/>
        <v>999</v>
      </c>
      <c r="C96" s="1">
        <f t="shared" si="65"/>
        <v>999</v>
      </c>
      <c r="D96" s="1">
        <f t="shared" si="48"/>
        <v>999</v>
      </c>
      <c r="E96" s="20">
        <f t="shared" si="49"/>
        <v>999</v>
      </c>
      <c r="F96" s="21"/>
      <c r="G96" s="22"/>
      <c r="H96" s="23"/>
      <c r="I96" s="22"/>
      <c r="J96" s="23"/>
      <c r="K96" s="24"/>
      <c r="L96" s="25"/>
      <c r="M96" s="26">
        <f t="shared" si="40"/>
        <v>0</v>
      </c>
      <c r="N96" s="27">
        <f t="shared" si="50"/>
      </c>
      <c r="P96" s="6">
        <f t="shared" si="51"/>
        <v>9999</v>
      </c>
      <c r="Q96" s="6">
        <f t="shared" si="41"/>
        <v>9999</v>
      </c>
      <c r="R96" s="6">
        <f t="shared" si="42"/>
        <v>9999</v>
      </c>
      <c r="S96" s="6">
        <f t="shared" si="43"/>
        <v>9999</v>
      </c>
      <c r="T96" s="7">
        <f t="shared" si="52"/>
        <v>12000</v>
      </c>
      <c r="U96" s="7">
        <f t="shared" si="53"/>
        <v>9000</v>
      </c>
      <c r="V96" s="7">
        <f t="shared" si="54"/>
        <v>20</v>
      </c>
      <c r="W96" s="3">
        <f t="shared" si="44"/>
        <v>99999</v>
      </c>
      <c r="X96" s="3">
        <f t="shared" si="45"/>
        <v>99999</v>
      </c>
      <c r="Y96" s="3">
        <f t="shared" si="55"/>
        <v>12</v>
      </c>
      <c r="Z96" s="3">
        <f t="shared" si="56"/>
        <v>9</v>
      </c>
      <c r="AA96" s="3">
        <f t="shared" si="61"/>
        <v>99999.000096</v>
      </c>
      <c r="AB96" s="3">
        <f t="shared" si="62"/>
        <v>99999.000096</v>
      </c>
      <c r="AC96" s="3">
        <f t="shared" si="63"/>
        <v>90</v>
      </c>
      <c r="AD96" s="3">
        <f t="shared" si="64"/>
        <v>90</v>
      </c>
      <c r="AE96" s="3">
        <f t="shared" si="60"/>
        <v>99999.000096</v>
      </c>
      <c r="AF96" s="3">
        <f t="shared" si="57"/>
        <v>99999.000096</v>
      </c>
      <c r="AG96" s="3">
        <f t="shared" si="58"/>
        <v>90</v>
      </c>
      <c r="AH96" s="3">
        <f t="shared" si="59"/>
        <v>90</v>
      </c>
    </row>
    <row r="97" spans="1:34" ht="12.75">
      <c r="A97" s="1">
        <f t="shared" si="46"/>
        <v>999</v>
      </c>
      <c r="B97" s="1">
        <f t="shared" si="47"/>
        <v>999</v>
      </c>
      <c r="C97" s="1">
        <f t="shared" si="65"/>
        <v>999</v>
      </c>
      <c r="D97" s="1">
        <f t="shared" si="48"/>
        <v>999</v>
      </c>
      <c r="E97" s="12">
        <f t="shared" si="49"/>
        <v>999</v>
      </c>
      <c r="F97" s="13"/>
      <c r="G97" s="14"/>
      <c r="H97" s="15"/>
      <c r="I97" s="14"/>
      <c r="J97" s="15"/>
      <c r="K97" s="16"/>
      <c r="L97" s="17"/>
      <c r="M97" s="18">
        <f t="shared" si="40"/>
        <v>0</v>
      </c>
      <c r="N97" s="19">
        <f t="shared" si="50"/>
      </c>
      <c r="P97" s="6">
        <f t="shared" si="51"/>
        <v>9999</v>
      </c>
      <c r="Q97" s="6">
        <f t="shared" si="41"/>
        <v>9999</v>
      </c>
      <c r="R97" s="6">
        <f t="shared" si="42"/>
        <v>9999</v>
      </c>
      <c r="S97" s="6">
        <f t="shared" si="43"/>
        <v>9999</v>
      </c>
      <c r="T97" s="7">
        <f t="shared" si="52"/>
        <v>12000</v>
      </c>
      <c r="U97" s="7">
        <f t="shared" si="53"/>
        <v>9000</v>
      </c>
      <c r="V97" s="7">
        <f t="shared" si="54"/>
        <v>20</v>
      </c>
      <c r="W97" s="3">
        <f t="shared" si="44"/>
        <v>99999</v>
      </c>
      <c r="X97" s="3">
        <f t="shared" si="45"/>
        <v>99999</v>
      </c>
      <c r="Y97" s="3">
        <f t="shared" si="55"/>
        <v>12</v>
      </c>
      <c r="Z97" s="3">
        <f t="shared" si="56"/>
        <v>9</v>
      </c>
      <c r="AA97" s="3">
        <f t="shared" si="61"/>
        <v>99999.000097</v>
      </c>
      <c r="AB97" s="3">
        <f t="shared" si="62"/>
        <v>99999.000097</v>
      </c>
      <c r="AC97" s="3">
        <f t="shared" si="63"/>
        <v>91</v>
      </c>
      <c r="AD97" s="3">
        <f t="shared" si="64"/>
        <v>91</v>
      </c>
      <c r="AE97" s="3">
        <f t="shared" si="60"/>
        <v>99999.000097</v>
      </c>
      <c r="AF97" s="3">
        <f t="shared" si="57"/>
        <v>99999.000097</v>
      </c>
      <c r="AG97" s="3">
        <f t="shared" si="58"/>
        <v>91</v>
      </c>
      <c r="AH97" s="3">
        <f t="shared" si="59"/>
        <v>91</v>
      </c>
    </row>
    <row r="98" spans="1:34" ht="13.5" thickBot="1">
      <c r="A98" s="1">
        <f t="shared" si="46"/>
        <v>999</v>
      </c>
      <c r="B98" s="1">
        <f t="shared" si="47"/>
        <v>999</v>
      </c>
      <c r="C98" s="1">
        <f t="shared" si="65"/>
        <v>999</v>
      </c>
      <c r="D98" s="1">
        <f t="shared" si="48"/>
        <v>999</v>
      </c>
      <c r="E98" s="20">
        <f t="shared" si="49"/>
        <v>999</v>
      </c>
      <c r="F98" s="21"/>
      <c r="G98" s="22"/>
      <c r="H98" s="23"/>
      <c r="I98" s="22"/>
      <c r="J98" s="23"/>
      <c r="K98" s="24"/>
      <c r="L98" s="25"/>
      <c r="M98" s="26">
        <f t="shared" si="40"/>
        <v>0</v>
      </c>
      <c r="N98" s="27">
        <f t="shared" si="50"/>
      </c>
      <c r="P98" s="6">
        <f t="shared" si="51"/>
        <v>9999</v>
      </c>
      <c r="Q98" s="6">
        <f t="shared" si="41"/>
        <v>9999</v>
      </c>
      <c r="R98" s="6">
        <f t="shared" si="42"/>
        <v>9999</v>
      </c>
      <c r="S98" s="6">
        <f t="shared" si="43"/>
        <v>9999</v>
      </c>
      <c r="T98" s="7">
        <f t="shared" si="52"/>
        <v>12000</v>
      </c>
      <c r="U98" s="7">
        <f t="shared" si="53"/>
        <v>9000</v>
      </c>
      <c r="V98" s="7">
        <f t="shared" si="54"/>
        <v>20</v>
      </c>
      <c r="W98" s="3">
        <f t="shared" si="44"/>
        <v>99999</v>
      </c>
      <c r="X98" s="3">
        <f t="shared" si="45"/>
        <v>99999</v>
      </c>
      <c r="Y98" s="3">
        <f t="shared" si="55"/>
        <v>12</v>
      </c>
      <c r="Z98" s="3">
        <f t="shared" si="56"/>
        <v>9</v>
      </c>
      <c r="AA98" s="3">
        <f t="shared" si="61"/>
        <v>99999.000098</v>
      </c>
      <c r="AB98" s="3">
        <f t="shared" si="62"/>
        <v>99999.000098</v>
      </c>
      <c r="AC98" s="3">
        <f t="shared" si="63"/>
        <v>92</v>
      </c>
      <c r="AD98" s="3">
        <f t="shared" si="64"/>
        <v>92</v>
      </c>
      <c r="AE98" s="3">
        <f t="shared" si="60"/>
        <v>99999.000098</v>
      </c>
      <c r="AF98" s="3">
        <f t="shared" si="57"/>
        <v>99999.000098</v>
      </c>
      <c r="AG98" s="3">
        <f t="shared" si="58"/>
        <v>92</v>
      </c>
      <c r="AH98" s="3">
        <f t="shared" si="59"/>
        <v>92</v>
      </c>
    </row>
    <row r="99" spans="1:34" ht="12.75">
      <c r="A99" s="1">
        <f t="shared" si="46"/>
        <v>999</v>
      </c>
      <c r="B99" s="1">
        <f t="shared" si="47"/>
        <v>999</v>
      </c>
      <c r="C99" s="1">
        <f t="shared" si="65"/>
        <v>999</v>
      </c>
      <c r="D99" s="1">
        <f t="shared" si="48"/>
        <v>999</v>
      </c>
      <c r="E99" s="12">
        <f t="shared" si="49"/>
        <v>999</v>
      </c>
      <c r="F99" s="13"/>
      <c r="G99" s="14"/>
      <c r="H99" s="15"/>
      <c r="I99" s="14"/>
      <c r="J99" s="15"/>
      <c r="K99" s="16"/>
      <c r="L99" s="17"/>
      <c r="M99" s="18">
        <f t="shared" si="40"/>
        <v>0</v>
      </c>
      <c r="N99" s="19">
        <f t="shared" si="50"/>
      </c>
      <c r="P99" s="6">
        <f t="shared" si="51"/>
        <v>9999</v>
      </c>
      <c r="Q99" s="6">
        <f t="shared" si="41"/>
        <v>9999</v>
      </c>
      <c r="R99" s="6">
        <f t="shared" si="42"/>
        <v>9999</v>
      </c>
      <c r="S99" s="6">
        <f t="shared" si="43"/>
        <v>9999</v>
      </c>
      <c r="T99" s="7">
        <f t="shared" si="52"/>
        <v>12000</v>
      </c>
      <c r="U99" s="7">
        <f t="shared" si="53"/>
        <v>9000</v>
      </c>
      <c r="V99" s="7">
        <f t="shared" si="54"/>
        <v>20</v>
      </c>
      <c r="W99" s="3">
        <f t="shared" si="44"/>
        <v>99999</v>
      </c>
      <c r="X99" s="3">
        <f t="shared" si="45"/>
        <v>99999</v>
      </c>
      <c r="Y99" s="3">
        <f t="shared" si="55"/>
        <v>12</v>
      </c>
      <c r="Z99" s="3">
        <f t="shared" si="56"/>
        <v>9</v>
      </c>
      <c r="AA99" s="3">
        <f t="shared" si="61"/>
        <v>99999.000099</v>
      </c>
      <c r="AB99" s="3">
        <f t="shared" si="62"/>
        <v>99999.000099</v>
      </c>
      <c r="AC99" s="3">
        <f t="shared" si="63"/>
        <v>93</v>
      </c>
      <c r="AD99" s="3">
        <f t="shared" si="64"/>
        <v>93</v>
      </c>
      <c r="AE99" s="3">
        <f t="shared" si="60"/>
        <v>99999.000099</v>
      </c>
      <c r="AF99" s="3">
        <f t="shared" si="57"/>
        <v>99999.000099</v>
      </c>
      <c r="AG99" s="3">
        <f t="shared" si="58"/>
        <v>93</v>
      </c>
      <c r="AH99" s="3">
        <f t="shared" si="59"/>
        <v>93</v>
      </c>
    </row>
    <row r="100" spans="1:34" ht="13.5" thickBot="1">
      <c r="A100" s="1">
        <f t="shared" si="46"/>
        <v>999</v>
      </c>
      <c r="B100" s="1">
        <f t="shared" si="47"/>
        <v>999</v>
      </c>
      <c r="C100" s="1">
        <f t="shared" si="65"/>
        <v>999</v>
      </c>
      <c r="D100" s="1">
        <f t="shared" si="48"/>
        <v>999</v>
      </c>
      <c r="E100" s="20">
        <f t="shared" si="49"/>
        <v>999</v>
      </c>
      <c r="F100" s="21"/>
      <c r="G100" s="22"/>
      <c r="H100" s="23"/>
      <c r="I100" s="22"/>
      <c r="J100" s="23"/>
      <c r="K100" s="24"/>
      <c r="L100" s="25"/>
      <c r="M100" s="26">
        <f t="shared" si="40"/>
        <v>0</v>
      </c>
      <c r="N100" s="27">
        <f t="shared" si="50"/>
      </c>
      <c r="P100" s="6">
        <f t="shared" si="51"/>
        <v>9999</v>
      </c>
      <c r="Q100" s="6">
        <f t="shared" si="41"/>
        <v>9999</v>
      </c>
      <c r="R100" s="6">
        <f t="shared" si="42"/>
        <v>9999</v>
      </c>
      <c r="S100" s="6">
        <f t="shared" si="43"/>
        <v>9999</v>
      </c>
      <c r="T100" s="7">
        <f t="shared" si="52"/>
        <v>12000</v>
      </c>
      <c r="U100" s="7">
        <f t="shared" si="53"/>
        <v>9000</v>
      </c>
      <c r="V100" s="7">
        <f t="shared" si="54"/>
        <v>20</v>
      </c>
      <c r="W100" s="3">
        <f t="shared" si="44"/>
        <v>99999</v>
      </c>
      <c r="X100" s="3">
        <f t="shared" si="45"/>
        <v>99999</v>
      </c>
      <c r="Y100" s="3">
        <f t="shared" si="55"/>
        <v>12</v>
      </c>
      <c r="Z100" s="3">
        <f t="shared" si="56"/>
        <v>9</v>
      </c>
      <c r="AA100" s="3">
        <f t="shared" si="61"/>
        <v>99999.0001</v>
      </c>
      <c r="AB100" s="3">
        <f t="shared" si="62"/>
        <v>99999.0001</v>
      </c>
      <c r="AC100" s="3">
        <f t="shared" si="63"/>
        <v>94</v>
      </c>
      <c r="AD100" s="3">
        <f t="shared" si="64"/>
        <v>94</v>
      </c>
      <c r="AE100" s="3">
        <f t="shared" si="60"/>
        <v>99999.0001</v>
      </c>
      <c r="AF100" s="3">
        <f t="shared" si="57"/>
        <v>99999.0001</v>
      </c>
      <c r="AG100" s="3">
        <f t="shared" si="58"/>
        <v>94</v>
      </c>
      <c r="AH100" s="3">
        <f t="shared" si="59"/>
        <v>94</v>
      </c>
    </row>
    <row r="101" spans="1:34" ht="12.75">
      <c r="A101" s="1">
        <f t="shared" si="46"/>
        <v>999</v>
      </c>
      <c r="B101" s="1">
        <f t="shared" si="47"/>
        <v>999</v>
      </c>
      <c r="C101" s="1">
        <f t="shared" si="65"/>
        <v>999</v>
      </c>
      <c r="D101" s="1">
        <f t="shared" si="48"/>
        <v>999</v>
      </c>
      <c r="E101" s="12">
        <f t="shared" si="49"/>
        <v>999</v>
      </c>
      <c r="F101" s="13"/>
      <c r="G101" s="14"/>
      <c r="H101" s="15"/>
      <c r="I101" s="14"/>
      <c r="J101" s="15"/>
      <c r="K101" s="16"/>
      <c r="L101" s="17"/>
      <c r="M101" s="18">
        <f t="shared" si="40"/>
        <v>0</v>
      </c>
      <c r="N101" s="19">
        <f t="shared" si="50"/>
      </c>
      <c r="P101" s="6">
        <f t="shared" si="51"/>
        <v>9999</v>
      </c>
      <c r="Q101" s="6">
        <f t="shared" si="41"/>
        <v>9999</v>
      </c>
      <c r="R101" s="6">
        <f t="shared" si="42"/>
        <v>9999</v>
      </c>
      <c r="S101" s="6">
        <f t="shared" si="43"/>
        <v>9999</v>
      </c>
      <c r="T101" s="7">
        <f t="shared" si="52"/>
        <v>12000</v>
      </c>
      <c r="U101" s="7">
        <f t="shared" si="53"/>
        <v>9000</v>
      </c>
      <c r="V101" s="7">
        <f t="shared" si="54"/>
        <v>20</v>
      </c>
      <c r="W101" s="3">
        <f t="shared" si="44"/>
        <v>99999</v>
      </c>
      <c r="X101" s="3">
        <f t="shared" si="45"/>
        <v>99999</v>
      </c>
      <c r="Y101" s="3">
        <f t="shared" si="55"/>
        <v>12</v>
      </c>
      <c r="Z101" s="3">
        <f t="shared" si="56"/>
        <v>9</v>
      </c>
      <c r="AA101" s="3">
        <f t="shared" si="61"/>
        <v>99999.000101</v>
      </c>
      <c r="AB101" s="3">
        <f t="shared" si="62"/>
        <v>99999.000101</v>
      </c>
      <c r="AC101" s="3">
        <f t="shared" si="63"/>
        <v>95</v>
      </c>
      <c r="AD101" s="3">
        <f t="shared" si="64"/>
        <v>95</v>
      </c>
      <c r="AE101" s="3">
        <f t="shared" si="60"/>
        <v>99999.000101</v>
      </c>
      <c r="AF101" s="3">
        <f t="shared" si="57"/>
        <v>99999.000101</v>
      </c>
      <c r="AG101" s="3">
        <f t="shared" si="58"/>
        <v>95</v>
      </c>
      <c r="AH101" s="3">
        <f t="shared" si="59"/>
        <v>95</v>
      </c>
    </row>
    <row r="102" spans="1:34" ht="13.5" thickBot="1">
      <c r="A102" s="1">
        <f t="shared" si="46"/>
        <v>999</v>
      </c>
      <c r="B102" s="1">
        <f t="shared" si="47"/>
        <v>999</v>
      </c>
      <c r="C102" s="1">
        <f t="shared" si="65"/>
        <v>999</v>
      </c>
      <c r="D102" s="1">
        <f t="shared" si="48"/>
        <v>999</v>
      </c>
      <c r="E102" s="20">
        <f t="shared" si="49"/>
        <v>999</v>
      </c>
      <c r="F102" s="21"/>
      <c r="G102" s="22"/>
      <c r="H102" s="23"/>
      <c r="I102" s="22"/>
      <c r="J102" s="23"/>
      <c r="K102" s="24"/>
      <c r="L102" s="25"/>
      <c r="M102" s="26">
        <f t="shared" si="40"/>
        <v>0</v>
      </c>
      <c r="N102" s="27">
        <f t="shared" si="50"/>
      </c>
      <c r="P102" s="6">
        <f t="shared" si="51"/>
        <v>9999</v>
      </c>
      <c r="Q102" s="6">
        <f t="shared" si="41"/>
        <v>9999</v>
      </c>
      <c r="R102" s="6">
        <f t="shared" si="42"/>
        <v>9999</v>
      </c>
      <c r="S102" s="6">
        <f t="shared" si="43"/>
        <v>9999</v>
      </c>
      <c r="T102" s="7">
        <f t="shared" si="52"/>
        <v>12000</v>
      </c>
      <c r="U102" s="7">
        <f t="shared" si="53"/>
        <v>9000</v>
      </c>
      <c r="V102" s="7">
        <f t="shared" si="54"/>
        <v>20</v>
      </c>
      <c r="W102" s="3">
        <f t="shared" si="44"/>
        <v>99999</v>
      </c>
      <c r="X102" s="3">
        <f t="shared" si="45"/>
        <v>99999</v>
      </c>
      <c r="Y102" s="3">
        <f t="shared" si="55"/>
        <v>12</v>
      </c>
      <c r="Z102" s="3">
        <f t="shared" si="56"/>
        <v>9</v>
      </c>
      <c r="AA102" s="3">
        <f t="shared" si="61"/>
        <v>99999.000102</v>
      </c>
      <c r="AB102" s="3">
        <f t="shared" si="62"/>
        <v>99999.000102</v>
      </c>
      <c r="AC102" s="3">
        <f t="shared" si="63"/>
        <v>96</v>
      </c>
      <c r="AD102" s="3">
        <f t="shared" si="64"/>
        <v>96</v>
      </c>
      <c r="AE102" s="3">
        <f t="shared" si="60"/>
        <v>99999.000102</v>
      </c>
      <c r="AF102" s="3">
        <f t="shared" si="57"/>
        <v>99999.000102</v>
      </c>
      <c r="AG102" s="3">
        <f t="shared" si="58"/>
        <v>96</v>
      </c>
      <c r="AH102" s="3">
        <f t="shared" si="59"/>
        <v>96</v>
      </c>
    </row>
    <row r="103" spans="1:34" ht="12.75">
      <c r="A103" s="1">
        <f t="shared" si="46"/>
        <v>999</v>
      </c>
      <c r="B103" s="1">
        <f t="shared" si="47"/>
        <v>999</v>
      </c>
      <c r="C103" s="1">
        <f t="shared" si="65"/>
        <v>999</v>
      </c>
      <c r="D103" s="1">
        <f t="shared" si="48"/>
        <v>999</v>
      </c>
      <c r="E103" s="12">
        <f t="shared" si="49"/>
        <v>999</v>
      </c>
      <c r="F103" s="13"/>
      <c r="G103" s="14"/>
      <c r="H103" s="15"/>
      <c r="I103" s="14"/>
      <c r="J103" s="15"/>
      <c r="K103" s="16"/>
      <c r="L103" s="17"/>
      <c r="M103" s="18">
        <f aca="true" t="shared" si="66" ref="M103:M120">IF(AND(K103="NP",L103="NP"),"NP",IF(L103="NP",K103,IF(AND(K103="NP",L103=""),"NP",IF(K103="NP",L103,MIN(K103:L103)))))</f>
        <v>0</v>
      </c>
      <c r="N103" s="19">
        <f t="shared" si="50"/>
      </c>
      <c r="P103" s="6">
        <f t="shared" si="51"/>
        <v>9999</v>
      </c>
      <c r="Q103" s="6">
        <f aca="true" t="shared" si="67" ref="Q103:Q120">IF(M103=0,9999,IF(M103="NP",999,IF(OR(K103="NP",L103="NP"),MIN(K103:L103)+500,K103+L103)))</f>
        <v>9999</v>
      </c>
      <c r="R103" s="6">
        <f aca="true" t="shared" si="68" ref="R103:R120">IF(N103="s",P103,9999)</f>
        <v>9999</v>
      </c>
      <c r="S103" s="6">
        <f aca="true" t="shared" si="69" ref="S103:S120">IF(N103="m",P103,9999)</f>
        <v>9999</v>
      </c>
      <c r="T103" s="7">
        <f t="shared" si="52"/>
        <v>12000</v>
      </c>
      <c r="U103" s="7">
        <f t="shared" si="53"/>
        <v>9000</v>
      </c>
      <c r="V103" s="7">
        <f t="shared" si="54"/>
        <v>20</v>
      </c>
      <c r="W103" s="3">
        <f aca="true" t="shared" si="70" ref="W103:W120">IF(N103="s",V103+T103,99999)</f>
        <v>99999</v>
      </c>
      <c r="X103" s="3">
        <f aca="true" t="shared" si="71" ref="X103:X120">IF(N103="m",V103+U103,99999)</f>
        <v>99999</v>
      </c>
      <c r="Y103" s="3">
        <f t="shared" si="55"/>
        <v>12</v>
      </c>
      <c r="Z103" s="3">
        <f t="shared" si="56"/>
        <v>9</v>
      </c>
      <c r="AA103" s="3">
        <f t="shared" si="61"/>
        <v>99999.000103</v>
      </c>
      <c r="AB103" s="3">
        <f t="shared" si="62"/>
        <v>99999.000103</v>
      </c>
      <c r="AC103" s="3">
        <f t="shared" si="63"/>
        <v>97</v>
      </c>
      <c r="AD103" s="3">
        <f t="shared" si="64"/>
        <v>97</v>
      </c>
      <c r="AE103" s="3">
        <f t="shared" si="60"/>
        <v>99999.000103</v>
      </c>
      <c r="AF103" s="3">
        <f t="shared" si="57"/>
        <v>99999.000103</v>
      </c>
      <c r="AG103" s="3">
        <f t="shared" si="58"/>
        <v>97</v>
      </c>
      <c r="AH103" s="3">
        <f t="shared" si="59"/>
        <v>97</v>
      </c>
    </row>
    <row r="104" spans="1:34" ht="13.5" thickBot="1">
      <c r="A104" s="1">
        <f t="shared" si="46"/>
        <v>999</v>
      </c>
      <c r="B104" s="1">
        <f t="shared" si="47"/>
        <v>999</v>
      </c>
      <c r="C104" s="1">
        <f t="shared" si="65"/>
        <v>999</v>
      </c>
      <c r="D104" s="1">
        <f t="shared" si="48"/>
        <v>999</v>
      </c>
      <c r="E104" s="20">
        <f t="shared" si="49"/>
        <v>999</v>
      </c>
      <c r="F104" s="21"/>
      <c r="G104" s="22"/>
      <c r="H104" s="23"/>
      <c r="I104" s="22"/>
      <c r="J104" s="23"/>
      <c r="K104" s="24"/>
      <c r="L104" s="25"/>
      <c r="M104" s="26">
        <f t="shared" si="66"/>
        <v>0</v>
      </c>
      <c r="N104" s="27">
        <f t="shared" si="50"/>
      </c>
      <c r="P104" s="6">
        <f t="shared" si="51"/>
        <v>9999</v>
      </c>
      <c r="Q104" s="6">
        <f t="shared" si="67"/>
        <v>9999</v>
      </c>
      <c r="R104" s="6">
        <f t="shared" si="68"/>
        <v>9999</v>
      </c>
      <c r="S104" s="6">
        <f t="shared" si="69"/>
        <v>9999</v>
      </c>
      <c r="T104" s="7">
        <f t="shared" si="52"/>
        <v>12000</v>
      </c>
      <c r="U104" s="7">
        <f t="shared" si="53"/>
        <v>9000</v>
      </c>
      <c r="V104" s="7">
        <f t="shared" si="54"/>
        <v>20</v>
      </c>
      <c r="W104" s="3">
        <f t="shared" si="70"/>
        <v>99999</v>
      </c>
      <c r="X104" s="3">
        <f t="shared" si="71"/>
        <v>99999</v>
      </c>
      <c r="Y104" s="3">
        <f t="shared" si="55"/>
        <v>12</v>
      </c>
      <c r="Z104" s="3">
        <f t="shared" si="56"/>
        <v>9</v>
      </c>
      <c r="AA104" s="3">
        <f t="shared" si="61"/>
        <v>99999.000104</v>
      </c>
      <c r="AB104" s="3">
        <f t="shared" si="62"/>
        <v>99999.000104</v>
      </c>
      <c r="AC104" s="3">
        <f t="shared" si="63"/>
        <v>98</v>
      </c>
      <c r="AD104" s="3">
        <f t="shared" si="64"/>
        <v>98</v>
      </c>
      <c r="AE104" s="3">
        <f t="shared" si="60"/>
        <v>99999.000104</v>
      </c>
      <c r="AF104" s="3">
        <f t="shared" si="57"/>
        <v>99999.000104</v>
      </c>
      <c r="AG104" s="3">
        <f t="shared" si="58"/>
        <v>98</v>
      </c>
      <c r="AH104" s="3">
        <f t="shared" si="59"/>
        <v>98</v>
      </c>
    </row>
    <row r="105" spans="1:34" ht="12.75">
      <c r="A105" s="1">
        <f t="shared" si="46"/>
        <v>999</v>
      </c>
      <c r="B105" s="1">
        <f t="shared" si="47"/>
        <v>999</v>
      </c>
      <c r="C105" s="1">
        <f t="shared" si="65"/>
        <v>999</v>
      </c>
      <c r="D105" s="1">
        <f t="shared" si="48"/>
        <v>999</v>
      </c>
      <c r="E105" s="12">
        <f t="shared" si="49"/>
        <v>999</v>
      </c>
      <c r="F105" s="13"/>
      <c r="G105" s="14"/>
      <c r="H105" s="15"/>
      <c r="I105" s="14"/>
      <c r="J105" s="15"/>
      <c r="K105" s="16"/>
      <c r="L105" s="17"/>
      <c r="M105" s="18">
        <f t="shared" si="66"/>
        <v>0</v>
      </c>
      <c r="N105" s="19">
        <f t="shared" si="50"/>
      </c>
      <c r="P105" s="6">
        <f aca="true" t="shared" si="72" ref="P105:P120">IF(M105=0,9999,IF(M105="NP",999,M105))</f>
        <v>9999</v>
      </c>
      <c r="Q105" s="6">
        <f t="shared" si="67"/>
        <v>9999</v>
      </c>
      <c r="R105" s="6">
        <f t="shared" si="68"/>
        <v>9999</v>
      </c>
      <c r="S105" s="6">
        <f t="shared" si="69"/>
        <v>9999</v>
      </c>
      <c r="T105" s="7">
        <f t="shared" si="52"/>
        <v>12000</v>
      </c>
      <c r="U105" s="7">
        <f t="shared" si="53"/>
        <v>9000</v>
      </c>
      <c r="V105" s="7">
        <f aca="true" t="shared" si="73" ref="V105:V120">RANK(Q105,$Q$7:$Q$120,1)</f>
        <v>20</v>
      </c>
      <c r="W105" s="3">
        <f t="shared" si="70"/>
        <v>99999</v>
      </c>
      <c r="X105" s="3">
        <f t="shared" si="71"/>
        <v>99999</v>
      </c>
      <c r="Y105" s="3">
        <f aca="true" t="shared" si="74" ref="Y105:Y120">RANK(W105,$W$7:$W$120,1)</f>
        <v>12</v>
      </c>
      <c r="Z105" s="3">
        <f aca="true" t="shared" si="75" ref="Z105:Z120">RANK(X105,$X$7:$X$120,1)</f>
        <v>9</v>
      </c>
      <c r="AA105" s="3">
        <f t="shared" si="61"/>
        <v>99999.000105</v>
      </c>
      <c r="AB105" s="3">
        <f t="shared" si="62"/>
        <v>99999.000105</v>
      </c>
      <c r="AC105" s="3">
        <f t="shared" si="63"/>
        <v>99</v>
      </c>
      <c r="AD105" s="3">
        <f t="shared" si="64"/>
        <v>99</v>
      </c>
      <c r="AE105" s="3">
        <f t="shared" si="60"/>
        <v>99999.000105</v>
      </c>
      <c r="AF105" s="3">
        <f t="shared" si="57"/>
        <v>99999.000105</v>
      </c>
      <c r="AG105" s="3">
        <f aca="true" t="shared" si="76" ref="AG105:AG120">RANK(AE105,$AE$7:$AE$120,1)</f>
        <v>99</v>
      </c>
      <c r="AH105" s="3">
        <f aca="true" t="shared" si="77" ref="AH105:AH120">RANK(AF105,$AF$7:$AF$120,1)</f>
        <v>99</v>
      </c>
    </row>
    <row r="106" spans="1:34" ht="13.5" thickBot="1">
      <c r="A106" s="1">
        <f t="shared" si="46"/>
        <v>999</v>
      </c>
      <c r="B106" s="1">
        <f t="shared" si="47"/>
        <v>999</v>
      </c>
      <c r="C106" s="1">
        <f t="shared" si="65"/>
        <v>999</v>
      </c>
      <c r="D106" s="1">
        <f t="shared" si="48"/>
        <v>999</v>
      </c>
      <c r="E106" s="20">
        <f t="shared" si="49"/>
        <v>999</v>
      </c>
      <c r="F106" s="21"/>
      <c r="G106" s="22"/>
      <c r="H106" s="23"/>
      <c r="I106" s="22"/>
      <c r="J106" s="23"/>
      <c r="K106" s="24"/>
      <c r="L106" s="25"/>
      <c r="M106" s="26">
        <f t="shared" si="66"/>
        <v>0</v>
      </c>
      <c r="N106" s="27">
        <f t="shared" si="50"/>
      </c>
      <c r="P106" s="6">
        <f t="shared" si="72"/>
        <v>9999</v>
      </c>
      <c r="Q106" s="6">
        <f t="shared" si="67"/>
        <v>9999</v>
      </c>
      <c r="R106" s="6">
        <f t="shared" si="68"/>
        <v>9999</v>
      </c>
      <c r="S106" s="6">
        <f t="shared" si="69"/>
        <v>9999</v>
      </c>
      <c r="T106" s="7">
        <f t="shared" si="52"/>
        <v>12000</v>
      </c>
      <c r="U106" s="7">
        <f t="shared" si="53"/>
        <v>9000</v>
      </c>
      <c r="V106" s="7">
        <f t="shared" si="73"/>
        <v>20</v>
      </c>
      <c r="W106" s="3">
        <f t="shared" si="70"/>
        <v>99999</v>
      </c>
      <c r="X106" s="3">
        <f t="shared" si="71"/>
        <v>99999</v>
      </c>
      <c r="Y106" s="3">
        <f t="shared" si="74"/>
        <v>12</v>
      </c>
      <c r="Z106" s="3">
        <f t="shared" si="75"/>
        <v>9</v>
      </c>
      <c r="AA106" s="3">
        <f t="shared" si="61"/>
        <v>99999.000106</v>
      </c>
      <c r="AB106" s="3">
        <f t="shared" si="62"/>
        <v>99999.000106</v>
      </c>
      <c r="AC106" s="3">
        <f t="shared" si="63"/>
        <v>100</v>
      </c>
      <c r="AD106" s="3">
        <f t="shared" si="64"/>
        <v>100</v>
      </c>
      <c r="AE106" s="3">
        <f t="shared" si="60"/>
        <v>99999.000106</v>
      </c>
      <c r="AF106" s="3">
        <f t="shared" si="57"/>
        <v>99999.000106</v>
      </c>
      <c r="AG106" s="3">
        <f t="shared" si="76"/>
        <v>100</v>
      </c>
      <c r="AH106" s="3">
        <f t="shared" si="77"/>
        <v>100</v>
      </c>
    </row>
    <row r="107" spans="1:34" ht="12.75">
      <c r="A107" s="1">
        <f t="shared" si="46"/>
        <v>999</v>
      </c>
      <c r="B107" s="1">
        <f t="shared" si="47"/>
        <v>999</v>
      </c>
      <c r="C107" s="1">
        <f t="shared" si="65"/>
        <v>999</v>
      </c>
      <c r="D107" s="1">
        <f t="shared" si="48"/>
        <v>999</v>
      </c>
      <c r="E107" s="12">
        <f t="shared" si="49"/>
        <v>999</v>
      </c>
      <c r="F107" s="13"/>
      <c r="G107" s="14"/>
      <c r="H107" s="15"/>
      <c r="I107" s="14"/>
      <c r="J107" s="15"/>
      <c r="K107" s="16"/>
      <c r="L107" s="17"/>
      <c r="M107" s="18">
        <f t="shared" si="66"/>
        <v>0</v>
      </c>
      <c r="N107" s="19">
        <f t="shared" si="50"/>
      </c>
      <c r="P107" s="6">
        <f t="shared" si="72"/>
        <v>9999</v>
      </c>
      <c r="Q107" s="6">
        <f t="shared" si="67"/>
        <v>9999</v>
      </c>
      <c r="R107" s="6">
        <f t="shared" si="68"/>
        <v>9999</v>
      </c>
      <c r="S107" s="6">
        <f t="shared" si="69"/>
        <v>9999</v>
      </c>
      <c r="T107" s="7">
        <f t="shared" si="52"/>
        <v>12000</v>
      </c>
      <c r="U107" s="7">
        <f t="shared" si="53"/>
        <v>9000</v>
      </c>
      <c r="V107" s="7">
        <f t="shared" si="73"/>
        <v>20</v>
      </c>
      <c r="W107" s="3">
        <f t="shared" si="70"/>
        <v>99999</v>
      </c>
      <c r="X107" s="3">
        <f t="shared" si="71"/>
        <v>99999</v>
      </c>
      <c r="Y107" s="3">
        <f t="shared" si="74"/>
        <v>12</v>
      </c>
      <c r="Z107" s="3">
        <f t="shared" si="75"/>
        <v>9</v>
      </c>
      <c r="AA107" s="3">
        <f t="shared" si="61"/>
        <v>99999.000107</v>
      </c>
      <c r="AB107" s="3">
        <f t="shared" si="62"/>
        <v>99999.000107</v>
      </c>
      <c r="AC107" s="3">
        <f t="shared" si="63"/>
        <v>101</v>
      </c>
      <c r="AD107" s="3">
        <f t="shared" si="64"/>
        <v>101</v>
      </c>
      <c r="AE107" s="3">
        <f t="shared" si="60"/>
        <v>99999.000107</v>
      </c>
      <c r="AF107" s="3">
        <f t="shared" si="57"/>
        <v>99999.000107</v>
      </c>
      <c r="AG107" s="3">
        <f t="shared" si="76"/>
        <v>101</v>
      </c>
      <c r="AH107" s="3">
        <f t="shared" si="77"/>
        <v>101</v>
      </c>
    </row>
    <row r="108" spans="1:34" ht="13.5" thickBot="1">
      <c r="A108" s="1">
        <f t="shared" si="46"/>
        <v>999</v>
      </c>
      <c r="B108" s="1">
        <f t="shared" si="47"/>
        <v>999</v>
      </c>
      <c r="C108" s="1">
        <f t="shared" si="65"/>
        <v>999</v>
      </c>
      <c r="D108" s="1">
        <f t="shared" si="48"/>
        <v>999</v>
      </c>
      <c r="E108" s="20">
        <f t="shared" si="49"/>
        <v>999</v>
      </c>
      <c r="F108" s="21"/>
      <c r="G108" s="22"/>
      <c r="H108" s="23"/>
      <c r="I108" s="22"/>
      <c r="J108" s="23"/>
      <c r="K108" s="24"/>
      <c r="L108" s="25"/>
      <c r="M108" s="26">
        <f t="shared" si="66"/>
        <v>0</v>
      </c>
      <c r="N108" s="27">
        <f t="shared" si="50"/>
      </c>
      <c r="P108" s="6">
        <f t="shared" si="72"/>
        <v>9999</v>
      </c>
      <c r="Q108" s="6">
        <f t="shared" si="67"/>
        <v>9999</v>
      </c>
      <c r="R108" s="6">
        <f t="shared" si="68"/>
        <v>9999</v>
      </c>
      <c r="S108" s="6">
        <f t="shared" si="69"/>
        <v>9999</v>
      </c>
      <c r="T108" s="7">
        <f t="shared" si="52"/>
        <v>12000</v>
      </c>
      <c r="U108" s="7">
        <f t="shared" si="53"/>
        <v>9000</v>
      </c>
      <c r="V108" s="7">
        <f t="shared" si="73"/>
        <v>20</v>
      </c>
      <c r="W108" s="3">
        <f t="shared" si="70"/>
        <v>99999</v>
      </c>
      <c r="X108" s="3">
        <f t="shared" si="71"/>
        <v>99999</v>
      </c>
      <c r="Y108" s="3">
        <f t="shared" si="74"/>
        <v>12</v>
      </c>
      <c r="Z108" s="3">
        <f t="shared" si="75"/>
        <v>9</v>
      </c>
      <c r="AA108" s="3">
        <f t="shared" si="61"/>
        <v>99999.000108</v>
      </c>
      <c r="AB108" s="3">
        <f t="shared" si="62"/>
        <v>99999.000108</v>
      </c>
      <c r="AC108" s="3">
        <f t="shared" si="63"/>
        <v>102</v>
      </c>
      <c r="AD108" s="3">
        <f t="shared" si="64"/>
        <v>102</v>
      </c>
      <c r="AE108" s="3">
        <f t="shared" si="60"/>
        <v>99999.000108</v>
      </c>
      <c r="AF108" s="3">
        <f t="shared" si="57"/>
        <v>99999.000108</v>
      </c>
      <c r="AG108" s="3">
        <f t="shared" si="76"/>
        <v>102</v>
      </c>
      <c r="AH108" s="3">
        <f t="shared" si="77"/>
        <v>102</v>
      </c>
    </row>
    <row r="109" spans="1:34" ht="12.75">
      <c r="A109" s="1">
        <f t="shared" si="46"/>
        <v>999</v>
      </c>
      <c r="B109" s="1">
        <f t="shared" si="47"/>
        <v>999</v>
      </c>
      <c r="C109" s="1">
        <f t="shared" si="65"/>
        <v>999</v>
      </c>
      <c r="D109" s="1">
        <f t="shared" si="48"/>
        <v>999</v>
      </c>
      <c r="E109" s="12">
        <f t="shared" si="49"/>
        <v>999</v>
      </c>
      <c r="F109" s="13"/>
      <c r="G109" s="14"/>
      <c r="H109" s="15"/>
      <c r="I109" s="14"/>
      <c r="J109" s="15"/>
      <c r="K109" s="16"/>
      <c r="L109" s="17"/>
      <c r="M109" s="18">
        <f t="shared" si="66"/>
        <v>0</v>
      </c>
      <c r="N109" s="19">
        <f t="shared" si="50"/>
      </c>
      <c r="P109" s="6">
        <f t="shared" si="72"/>
        <v>9999</v>
      </c>
      <c r="Q109" s="6">
        <f t="shared" si="67"/>
        <v>9999</v>
      </c>
      <c r="R109" s="6">
        <f t="shared" si="68"/>
        <v>9999</v>
      </c>
      <c r="S109" s="6">
        <f t="shared" si="69"/>
        <v>9999</v>
      </c>
      <c r="T109" s="7">
        <f t="shared" si="52"/>
        <v>12000</v>
      </c>
      <c r="U109" s="7">
        <f t="shared" si="53"/>
        <v>9000</v>
      </c>
      <c r="V109" s="7">
        <f t="shared" si="73"/>
        <v>20</v>
      </c>
      <c r="W109" s="3">
        <f t="shared" si="70"/>
        <v>99999</v>
      </c>
      <c r="X109" s="3">
        <f t="shared" si="71"/>
        <v>99999</v>
      </c>
      <c r="Y109" s="3">
        <f t="shared" si="74"/>
        <v>12</v>
      </c>
      <c r="Z109" s="3">
        <f t="shared" si="75"/>
        <v>9</v>
      </c>
      <c r="AA109" s="3">
        <f t="shared" si="61"/>
        <v>99999.000109</v>
      </c>
      <c r="AB109" s="3">
        <f t="shared" si="62"/>
        <v>99999.000109</v>
      </c>
      <c r="AC109" s="3">
        <f t="shared" si="63"/>
        <v>103</v>
      </c>
      <c r="AD109" s="3">
        <f t="shared" si="64"/>
        <v>103</v>
      </c>
      <c r="AE109" s="3">
        <f t="shared" si="60"/>
        <v>99999.000109</v>
      </c>
      <c r="AF109" s="3">
        <f t="shared" si="57"/>
        <v>99999.000109</v>
      </c>
      <c r="AG109" s="3">
        <f t="shared" si="76"/>
        <v>103</v>
      </c>
      <c r="AH109" s="3">
        <f t="shared" si="77"/>
        <v>103</v>
      </c>
    </row>
    <row r="110" spans="1:34" ht="13.5" thickBot="1">
      <c r="A110" s="1">
        <f t="shared" si="46"/>
        <v>999</v>
      </c>
      <c r="B110" s="1">
        <f t="shared" si="47"/>
        <v>999</v>
      </c>
      <c r="C110" s="1">
        <f t="shared" si="65"/>
        <v>999</v>
      </c>
      <c r="D110" s="1">
        <f t="shared" si="48"/>
        <v>999</v>
      </c>
      <c r="E110" s="20">
        <f t="shared" si="49"/>
        <v>999</v>
      </c>
      <c r="F110" s="21"/>
      <c r="G110" s="22"/>
      <c r="H110" s="23"/>
      <c r="I110" s="22"/>
      <c r="J110" s="23"/>
      <c r="K110" s="24"/>
      <c r="L110" s="25"/>
      <c r="M110" s="26">
        <f t="shared" si="66"/>
        <v>0</v>
      </c>
      <c r="N110" s="27">
        <f t="shared" si="50"/>
      </c>
      <c r="P110" s="6">
        <f t="shared" si="72"/>
        <v>9999</v>
      </c>
      <c r="Q110" s="6">
        <f t="shared" si="67"/>
        <v>9999</v>
      </c>
      <c r="R110" s="6">
        <f t="shared" si="68"/>
        <v>9999</v>
      </c>
      <c r="S110" s="6">
        <f t="shared" si="69"/>
        <v>9999</v>
      </c>
      <c r="T110" s="7">
        <f t="shared" si="52"/>
        <v>12000</v>
      </c>
      <c r="U110" s="7">
        <f t="shared" si="53"/>
        <v>9000</v>
      </c>
      <c r="V110" s="7">
        <f t="shared" si="73"/>
        <v>20</v>
      </c>
      <c r="W110" s="3">
        <f t="shared" si="70"/>
        <v>99999</v>
      </c>
      <c r="X110" s="3">
        <f t="shared" si="71"/>
        <v>99999</v>
      </c>
      <c r="Y110" s="3">
        <f t="shared" si="74"/>
        <v>12</v>
      </c>
      <c r="Z110" s="3">
        <f t="shared" si="75"/>
        <v>9</v>
      </c>
      <c r="AA110" s="3">
        <f t="shared" si="61"/>
        <v>99999.00011</v>
      </c>
      <c r="AB110" s="3">
        <f t="shared" si="62"/>
        <v>99999.00011</v>
      </c>
      <c r="AC110" s="3">
        <f t="shared" si="63"/>
        <v>104</v>
      </c>
      <c r="AD110" s="3">
        <f t="shared" si="64"/>
        <v>104</v>
      </c>
      <c r="AE110" s="3">
        <f t="shared" si="60"/>
        <v>99999.00011</v>
      </c>
      <c r="AF110" s="3">
        <f t="shared" si="57"/>
        <v>99999.00011</v>
      </c>
      <c r="AG110" s="3">
        <f t="shared" si="76"/>
        <v>104</v>
      </c>
      <c r="AH110" s="3">
        <f t="shared" si="77"/>
        <v>104</v>
      </c>
    </row>
    <row r="111" spans="1:34" ht="12.75">
      <c r="A111" s="1">
        <f t="shared" si="46"/>
        <v>999</v>
      </c>
      <c r="B111" s="1">
        <f t="shared" si="47"/>
        <v>999</v>
      </c>
      <c r="C111" s="1">
        <f t="shared" si="65"/>
        <v>999</v>
      </c>
      <c r="D111" s="1">
        <f t="shared" si="48"/>
        <v>999</v>
      </c>
      <c r="E111" s="12">
        <f t="shared" si="49"/>
        <v>999</v>
      </c>
      <c r="F111" s="13"/>
      <c r="G111" s="14"/>
      <c r="H111" s="15"/>
      <c r="I111" s="14"/>
      <c r="J111" s="15"/>
      <c r="K111" s="16"/>
      <c r="L111" s="17"/>
      <c r="M111" s="18">
        <f t="shared" si="66"/>
        <v>0</v>
      </c>
      <c r="N111" s="19">
        <f t="shared" si="50"/>
      </c>
      <c r="P111" s="6">
        <f t="shared" si="72"/>
        <v>9999</v>
      </c>
      <c r="Q111" s="6">
        <f t="shared" si="67"/>
        <v>9999</v>
      </c>
      <c r="R111" s="6">
        <f t="shared" si="68"/>
        <v>9999</v>
      </c>
      <c r="S111" s="6">
        <f t="shared" si="69"/>
        <v>9999</v>
      </c>
      <c r="T111" s="7">
        <f t="shared" si="52"/>
        <v>12000</v>
      </c>
      <c r="U111" s="7">
        <f t="shared" si="53"/>
        <v>9000</v>
      </c>
      <c r="V111" s="7">
        <f t="shared" si="73"/>
        <v>20</v>
      </c>
      <c r="W111" s="3">
        <f t="shared" si="70"/>
        <v>99999</v>
      </c>
      <c r="X111" s="3">
        <f t="shared" si="71"/>
        <v>99999</v>
      </c>
      <c r="Y111" s="3">
        <f t="shared" si="74"/>
        <v>12</v>
      </c>
      <c r="Z111" s="3">
        <f t="shared" si="75"/>
        <v>9</v>
      </c>
      <c r="AA111" s="3">
        <f t="shared" si="61"/>
        <v>99999.000111</v>
      </c>
      <c r="AB111" s="3">
        <f t="shared" si="62"/>
        <v>99999.000111</v>
      </c>
      <c r="AC111" s="3">
        <f t="shared" si="63"/>
        <v>105</v>
      </c>
      <c r="AD111" s="3">
        <f t="shared" si="64"/>
        <v>105</v>
      </c>
      <c r="AE111" s="3">
        <f t="shared" si="60"/>
        <v>99999.000111</v>
      </c>
      <c r="AF111" s="3">
        <f t="shared" si="57"/>
        <v>99999.000111</v>
      </c>
      <c r="AG111" s="3">
        <f t="shared" si="76"/>
        <v>105</v>
      </c>
      <c r="AH111" s="3">
        <f t="shared" si="77"/>
        <v>105</v>
      </c>
    </row>
    <row r="112" spans="1:34" ht="13.5" thickBot="1">
      <c r="A112" s="1">
        <f t="shared" si="46"/>
        <v>999</v>
      </c>
      <c r="B112" s="1">
        <f t="shared" si="47"/>
        <v>999</v>
      </c>
      <c r="C112" s="1">
        <f t="shared" si="65"/>
        <v>999</v>
      </c>
      <c r="D112" s="1">
        <f t="shared" si="48"/>
        <v>999</v>
      </c>
      <c r="E112" s="20">
        <f t="shared" si="49"/>
        <v>999</v>
      </c>
      <c r="F112" s="21"/>
      <c r="G112" s="22"/>
      <c r="H112" s="23"/>
      <c r="I112" s="22"/>
      <c r="J112" s="23"/>
      <c r="K112" s="24"/>
      <c r="L112" s="25"/>
      <c r="M112" s="26">
        <f t="shared" si="66"/>
        <v>0</v>
      </c>
      <c r="N112" s="27">
        <f t="shared" si="50"/>
      </c>
      <c r="P112" s="6">
        <f t="shared" si="72"/>
        <v>9999</v>
      </c>
      <c r="Q112" s="6">
        <f t="shared" si="67"/>
        <v>9999</v>
      </c>
      <c r="R112" s="6">
        <f t="shared" si="68"/>
        <v>9999</v>
      </c>
      <c r="S112" s="6">
        <f t="shared" si="69"/>
        <v>9999</v>
      </c>
      <c r="T112" s="7">
        <f t="shared" si="52"/>
        <v>12000</v>
      </c>
      <c r="U112" s="7">
        <f t="shared" si="53"/>
        <v>9000</v>
      </c>
      <c r="V112" s="7">
        <f t="shared" si="73"/>
        <v>20</v>
      </c>
      <c r="W112" s="3">
        <f t="shared" si="70"/>
        <v>99999</v>
      </c>
      <c r="X112" s="3">
        <f t="shared" si="71"/>
        <v>99999</v>
      </c>
      <c r="Y112" s="3">
        <f t="shared" si="74"/>
        <v>12</v>
      </c>
      <c r="Z112" s="3">
        <f t="shared" si="75"/>
        <v>9</v>
      </c>
      <c r="AA112" s="3">
        <f t="shared" si="61"/>
        <v>99999.000112</v>
      </c>
      <c r="AB112" s="3">
        <f t="shared" si="62"/>
        <v>99999.000112</v>
      </c>
      <c r="AC112" s="3">
        <f t="shared" si="63"/>
        <v>106</v>
      </c>
      <c r="AD112" s="3">
        <f t="shared" si="64"/>
        <v>106</v>
      </c>
      <c r="AE112" s="3">
        <f t="shared" si="60"/>
        <v>99999.000112</v>
      </c>
      <c r="AF112" s="3">
        <f t="shared" si="57"/>
        <v>99999.000112</v>
      </c>
      <c r="AG112" s="3">
        <f t="shared" si="76"/>
        <v>106</v>
      </c>
      <c r="AH112" s="3">
        <f t="shared" si="77"/>
        <v>106</v>
      </c>
    </row>
    <row r="113" spans="1:34" ht="12.75">
      <c r="A113" s="1">
        <f t="shared" si="46"/>
        <v>999</v>
      </c>
      <c r="B113" s="1">
        <f t="shared" si="47"/>
        <v>999</v>
      </c>
      <c r="C113" s="1">
        <f t="shared" si="65"/>
        <v>999</v>
      </c>
      <c r="D113" s="1">
        <f t="shared" si="48"/>
        <v>999</v>
      </c>
      <c r="E113" s="12">
        <f t="shared" si="49"/>
        <v>999</v>
      </c>
      <c r="F113" s="13"/>
      <c r="G113" s="14"/>
      <c r="H113" s="15"/>
      <c r="I113" s="14"/>
      <c r="J113" s="15"/>
      <c r="K113" s="16"/>
      <c r="L113" s="17"/>
      <c r="M113" s="18">
        <f t="shared" si="66"/>
        <v>0</v>
      </c>
      <c r="N113" s="19">
        <f t="shared" si="50"/>
      </c>
      <c r="P113" s="6">
        <f t="shared" si="72"/>
        <v>9999</v>
      </c>
      <c r="Q113" s="6">
        <f t="shared" si="67"/>
        <v>9999</v>
      </c>
      <c r="R113" s="6">
        <f t="shared" si="68"/>
        <v>9999</v>
      </c>
      <c r="S113" s="6">
        <f t="shared" si="69"/>
        <v>9999</v>
      </c>
      <c r="T113" s="7">
        <f t="shared" si="52"/>
        <v>12000</v>
      </c>
      <c r="U113" s="7">
        <f t="shared" si="53"/>
        <v>9000</v>
      </c>
      <c r="V113" s="7">
        <f t="shared" si="73"/>
        <v>20</v>
      </c>
      <c r="W113" s="3">
        <f t="shared" si="70"/>
        <v>99999</v>
      </c>
      <c r="X113" s="3">
        <f t="shared" si="71"/>
        <v>99999</v>
      </c>
      <c r="Y113" s="3">
        <f t="shared" si="74"/>
        <v>12</v>
      </c>
      <c r="Z113" s="3">
        <f t="shared" si="75"/>
        <v>9</v>
      </c>
      <c r="AA113" s="3">
        <f t="shared" si="61"/>
        <v>99999.000113</v>
      </c>
      <c r="AB113" s="3">
        <f t="shared" si="62"/>
        <v>99999.000113</v>
      </c>
      <c r="AC113" s="3">
        <f t="shared" si="63"/>
        <v>107</v>
      </c>
      <c r="AD113" s="3">
        <f t="shared" si="64"/>
        <v>107</v>
      </c>
      <c r="AE113" s="3">
        <f t="shared" si="60"/>
        <v>99999.000113</v>
      </c>
      <c r="AF113" s="3">
        <f t="shared" si="57"/>
        <v>99999.000113</v>
      </c>
      <c r="AG113" s="3">
        <f t="shared" si="76"/>
        <v>107</v>
      </c>
      <c r="AH113" s="3">
        <f t="shared" si="77"/>
        <v>107</v>
      </c>
    </row>
    <row r="114" spans="1:34" ht="13.5" thickBot="1">
      <c r="A114" s="1">
        <f t="shared" si="46"/>
        <v>999</v>
      </c>
      <c r="B114" s="1">
        <f t="shared" si="47"/>
        <v>999</v>
      </c>
      <c r="C114" s="1">
        <f t="shared" si="65"/>
        <v>999</v>
      </c>
      <c r="D114" s="1">
        <f t="shared" si="48"/>
        <v>999</v>
      </c>
      <c r="E114" s="20">
        <f t="shared" si="49"/>
        <v>999</v>
      </c>
      <c r="F114" s="21"/>
      <c r="G114" s="22"/>
      <c r="H114" s="23"/>
      <c r="I114" s="22"/>
      <c r="J114" s="23"/>
      <c r="K114" s="24"/>
      <c r="L114" s="25"/>
      <c r="M114" s="26">
        <f t="shared" si="66"/>
        <v>0</v>
      </c>
      <c r="N114" s="27">
        <f t="shared" si="50"/>
      </c>
      <c r="P114" s="6">
        <f t="shared" si="72"/>
        <v>9999</v>
      </c>
      <c r="Q114" s="6">
        <f t="shared" si="67"/>
        <v>9999</v>
      </c>
      <c r="R114" s="6">
        <f t="shared" si="68"/>
        <v>9999</v>
      </c>
      <c r="S114" s="6">
        <f t="shared" si="69"/>
        <v>9999</v>
      </c>
      <c r="T114" s="7">
        <f t="shared" si="52"/>
        <v>12000</v>
      </c>
      <c r="U114" s="7">
        <f t="shared" si="53"/>
        <v>9000</v>
      </c>
      <c r="V114" s="7">
        <f t="shared" si="73"/>
        <v>20</v>
      </c>
      <c r="W114" s="3">
        <f t="shared" si="70"/>
        <v>99999</v>
      </c>
      <c r="X114" s="3">
        <f t="shared" si="71"/>
        <v>99999</v>
      </c>
      <c r="Y114" s="3">
        <f t="shared" si="74"/>
        <v>12</v>
      </c>
      <c r="Z114" s="3">
        <f t="shared" si="75"/>
        <v>9</v>
      </c>
      <c r="AA114" s="3">
        <f t="shared" si="61"/>
        <v>99999.000114</v>
      </c>
      <c r="AB114" s="3">
        <f t="shared" si="62"/>
        <v>99999.000114</v>
      </c>
      <c r="AC114" s="3">
        <f t="shared" si="63"/>
        <v>108</v>
      </c>
      <c r="AD114" s="3">
        <f t="shared" si="64"/>
        <v>108</v>
      </c>
      <c r="AE114" s="3">
        <f t="shared" si="60"/>
        <v>99999.000114</v>
      </c>
      <c r="AF114" s="3">
        <f t="shared" si="57"/>
        <v>99999.000114</v>
      </c>
      <c r="AG114" s="3">
        <f t="shared" si="76"/>
        <v>108</v>
      </c>
      <c r="AH114" s="3">
        <f t="shared" si="77"/>
        <v>108</v>
      </c>
    </row>
    <row r="115" spans="1:34" ht="12.75">
      <c r="A115" s="1">
        <f t="shared" si="46"/>
        <v>999</v>
      </c>
      <c r="B115" s="1">
        <f t="shared" si="47"/>
        <v>999</v>
      </c>
      <c r="C115" s="1">
        <f t="shared" si="65"/>
        <v>999</v>
      </c>
      <c r="D115" s="1">
        <f t="shared" si="48"/>
        <v>999</v>
      </c>
      <c r="E115" s="12">
        <f t="shared" si="49"/>
        <v>999</v>
      </c>
      <c r="F115" s="13"/>
      <c r="G115" s="14"/>
      <c r="H115" s="15"/>
      <c r="I115" s="14"/>
      <c r="J115" s="15"/>
      <c r="K115" s="16"/>
      <c r="L115" s="17"/>
      <c r="M115" s="18">
        <f t="shared" si="66"/>
        <v>0</v>
      </c>
      <c r="N115" s="19">
        <f t="shared" si="50"/>
      </c>
      <c r="P115" s="6">
        <f t="shared" si="72"/>
        <v>9999</v>
      </c>
      <c r="Q115" s="6">
        <f t="shared" si="67"/>
        <v>9999</v>
      </c>
      <c r="R115" s="6">
        <f t="shared" si="68"/>
        <v>9999</v>
      </c>
      <c r="S115" s="6">
        <f t="shared" si="69"/>
        <v>9999</v>
      </c>
      <c r="T115" s="7">
        <f t="shared" si="52"/>
        <v>12000</v>
      </c>
      <c r="U115" s="7">
        <f t="shared" si="53"/>
        <v>9000</v>
      </c>
      <c r="V115" s="7">
        <f t="shared" si="73"/>
        <v>20</v>
      </c>
      <c r="W115" s="3">
        <f t="shared" si="70"/>
        <v>99999</v>
      </c>
      <c r="X115" s="3">
        <f t="shared" si="71"/>
        <v>99999</v>
      </c>
      <c r="Y115" s="3">
        <f t="shared" si="74"/>
        <v>12</v>
      </c>
      <c r="Z115" s="3">
        <f t="shared" si="75"/>
        <v>9</v>
      </c>
      <c r="AA115" s="3">
        <f t="shared" si="61"/>
        <v>99999.000115</v>
      </c>
      <c r="AB115" s="3">
        <f t="shared" si="62"/>
        <v>99999.000115</v>
      </c>
      <c r="AC115" s="3">
        <f t="shared" si="63"/>
        <v>109</v>
      </c>
      <c r="AD115" s="3">
        <f t="shared" si="64"/>
        <v>109</v>
      </c>
      <c r="AE115" s="3">
        <f t="shared" si="60"/>
        <v>99999.000115</v>
      </c>
      <c r="AF115" s="3">
        <f t="shared" si="57"/>
        <v>99999.000115</v>
      </c>
      <c r="AG115" s="3">
        <f t="shared" si="76"/>
        <v>109</v>
      </c>
      <c r="AH115" s="3">
        <f t="shared" si="77"/>
        <v>109</v>
      </c>
    </row>
    <row r="116" spans="1:34" ht="13.5" thickBot="1">
      <c r="A116" s="1">
        <f t="shared" si="46"/>
        <v>999</v>
      </c>
      <c r="B116" s="1">
        <f t="shared" si="47"/>
        <v>999</v>
      </c>
      <c r="C116" s="1">
        <f t="shared" si="65"/>
        <v>999</v>
      </c>
      <c r="D116" s="1">
        <f t="shared" si="48"/>
        <v>999</v>
      </c>
      <c r="E116" s="20">
        <f t="shared" si="49"/>
        <v>999</v>
      </c>
      <c r="F116" s="21"/>
      <c r="G116" s="22"/>
      <c r="H116" s="23"/>
      <c r="I116" s="22"/>
      <c r="J116" s="23"/>
      <c r="K116" s="24"/>
      <c r="L116" s="25"/>
      <c r="M116" s="26">
        <f t="shared" si="66"/>
        <v>0</v>
      </c>
      <c r="N116" s="27">
        <f t="shared" si="50"/>
      </c>
      <c r="P116" s="6">
        <f t="shared" si="72"/>
        <v>9999</v>
      </c>
      <c r="Q116" s="6">
        <f t="shared" si="67"/>
        <v>9999</v>
      </c>
      <c r="R116" s="6">
        <f t="shared" si="68"/>
        <v>9999</v>
      </c>
      <c r="S116" s="6">
        <f t="shared" si="69"/>
        <v>9999</v>
      </c>
      <c r="T116" s="7">
        <f t="shared" si="52"/>
        <v>12000</v>
      </c>
      <c r="U116" s="7">
        <f t="shared" si="53"/>
        <v>9000</v>
      </c>
      <c r="V116" s="7">
        <f t="shared" si="73"/>
        <v>20</v>
      </c>
      <c r="W116" s="3">
        <f t="shared" si="70"/>
        <v>99999</v>
      </c>
      <c r="X116" s="3">
        <f t="shared" si="71"/>
        <v>99999</v>
      </c>
      <c r="Y116" s="3">
        <f t="shared" si="74"/>
        <v>12</v>
      </c>
      <c r="Z116" s="3">
        <f t="shared" si="75"/>
        <v>9</v>
      </c>
      <c r="AA116" s="3">
        <f t="shared" si="61"/>
        <v>99999.000116</v>
      </c>
      <c r="AB116" s="3">
        <f t="shared" si="62"/>
        <v>99999.000116</v>
      </c>
      <c r="AC116" s="3">
        <f t="shared" si="63"/>
        <v>110</v>
      </c>
      <c r="AD116" s="3">
        <f t="shared" si="64"/>
        <v>110</v>
      </c>
      <c r="AE116" s="3">
        <f t="shared" si="60"/>
        <v>99999.000116</v>
      </c>
      <c r="AF116" s="3">
        <f t="shared" si="57"/>
        <v>99999.000116</v>
      </c>
      <c r="AG116" s="3">
        <f t="shared" si="76"/>
        <v>110</v>
      </c>
      <c r="AH116" s="3">
        <f t="shared" si="77"/>
        <v>110</v>
      </c>
    </row>
    <row r="117" spans="1:34" ht="12.75">
      <c r="A117" s="1">
        <f t="shared" si="46"/>
        <v>999</v>
      </c>
      <c r="B117" s="1">
        <f t="shared" si="47"/>
        <v>999</v>
      </c>
      <c r="C117" s="1">
        <f t="shared" si="65"/>
        <v>999</v>
      </c>
      <c r="D117" s="1">
        <f t="shared" si="48"/>
        <v>999</v>
      </c>
      <c r="E117" s="12">
        <f t="shared" si="49"/>
        <v>999</v>
      </c>
      <c r="F117" s="13"/>
      <c r="G117" s="14"/>
      <c r="H117" s="15"/>
      <c r="I117" s="14"/>
      <c r="J117" s="15"/>
      <c r="K117" s="16"/>
      <c r="L117" s="17"/>
      <c r="M117" s="18">
        <f t="shared" si="66"/>
        <v>0</v>
      </c>
      <c r="N117" s="19">
        <f t="shared" si="50"/>
      </c>
      <c r="P117" s="6">
        <f t="shared" si="72"/>
        <v>9999</v>
      </c>
      <c r="Q117" s="6">
        <f t="shared" si="67"/>
        <v>9999</v>
      </c>
      <c r="R117" s="6">
        <f t="shared" si="68"/>
        <v>9999</v>
      </c>
      <c r="S117" s="6">
        <f t="shared" si="69"/>
        <v>9999</v>
      </c>
      <c r="T117" s="7">
        <f t="shared" si="52"/>
        <v>12000</v>
      </c>
      <c r="U117" s="7">
        <f t="shared" si="53"/>
        <v>9000</v>
      </c>
      <c r="V117" s="7">
        <f t="shared" si="73"/>
        <v>20</v>
      </c>
      <c r="W117" s="3">
        <f t="shared" si="70"/>
        <v>99999</v>
      </c>
      <c r="X117" s="3">
        <f t="shared" si="71"/>
        <v>99999</v>
      </c>
      <c r="Y117" s="3">
        <f t="shared" si="74"/>
        <v>12</v>
      </c>
      <c r="Z117" s="3">
        <f t="shared" si="75"/>
        <v>9</v>
      </c>
      <c r="AA117" s="3">
        <f t="shared" si="61"/>
        <v>99999.000117</v>
      </c>
      <c r="AB117" s="3">
        <f t="shared" si="62"/>
        <v>99999.000117</v>
      </c>
      <c r="AC117" s="3">
        <f t="shared" si="63"/>
        <v>111</v>
      </c>
      <c r="AD117" s="3">
        <f t="shared" si="64"/>
        <v>111</v>
      </c>
      <c r="AE117" s="3">
        <f t="shared" si="60"/>
        <v>99999.000117</v>
      </c>
      <c r="AF117" s="3">
        <f t="shared" si="57"/>
        <v>99999.000117</v>
      </c>
      <c r="AG117" s="3">
        <f t="shared" si="76"/>
        <v>111</v>
      </c>
      <c r="AH117" s="3">
        <f t="shared" si="77"/>
        <v>111</v>
      </c>
    </row>
    <row r="118" spans="1:34" ht="13.5" thickBot="1">
      <c r="A118" s="1">
        <f t="shared" si="46"/>
        <v>999</v>
      </c>
      <c r="B118" s="1">
        <f t="shared" si="47"/>
        <v>999</v>
      </c>
      <c r="C118" s="1">
        <f t="shared" si="65"/>
        <v>999</v>
      </c>
      <c r="D118" s="1">
        <f t="shared" si="48"/>
        <v>999</v>
      </c>
      <c r="E118" s="20">
        <f t="shared" si="49"/>
        <v>999</v>
      </c>
      <c r="F118" s="21"/>
      <c r="G118" s="22"/>
      <c r="H118" s="23"/>
      <c r="I118" s="22"/>
      <c r="J118" s="23"/>
      <c r="K118" s="24"/>
      <c r="L118" s="25"/>
      <c r="M118" s="26">
        <f t="shared" si="66"/>
        <v>0</v>
      </c>
      <c r="N118" s="27">
        <f t="shared" si="50"/>
      </c>
      <c r="P118" s="6">
        <f t="shared" si="72"/>
        <v>9999</v>
      </c>
      <c r="Q118" s="6">
        <f t="shared" si="67"/>
        <v>9999</v>
      </c>
      <c r="R118" s="6">
        <f t="shared" si="68"/>
        <v>9999</v>
      </c>
      <c r="S118" s="6">
        <f t="shared" si="69"/>
        <v>9999</v>
      </c>
      <c r="T118" s="7">
        <f t="shared" si="52"/>
        <v>12000</v>
      </c>
      <c r="U118" s="7">
        <f t="shared" si="53"/>
        <v>9000</v>
      </c>
      <c r="V118" s="7">
        <f t="shared" si="73"/>
        <v>20</v>
      </c>
      <c r="W118" s="3">
        <f t="shared" si="70"/>
        <v>99999</v>
      </c>
      <c r="X118" s="3">
        <f t="shared" si="71"/>
        <v>99999</v>
      </c>
      <c r="Y118" s="3">
        <f t="shared" si="74"/>
        <v>12</v>
      </c>
      <c r="Z118" s="3">
        <f t="shared" si="75"/>
        <v>9</v>
      </c>
      <c r="AA118" s="3">
        <f t="shared" si="61"/>
        <v>99999.000118</v>
      </c>
      <c r="AB118" s="3">
        <f t="shared" si="62"/>
        <v>99999.000118</v>
      </c>
      <c r="AC118" s="3">
        <f t="shared" si="63"/>
        <v>112</v>
      </c>
      <c r="AD118" s="3">
        <f t="shared" si="64"/>
        <v>112</v>
      </c>
      <c r="AE118" s="3">
        <f t="shared" si="60"/>
        <v>99999.000118</v>
      </c>
      <c r="AF118" s="3">
        <f t="shared" si="57"/>
        <v>99999.000118</v>
      </c>
      <c r="AG118" s="3">
        <f t="shared" si="76"/>
        <v>112</v>
      </c>
      <c r="AH118" s="3">
        <f t="shared" si="77"/>
        <v>112</v>
      </c>
    </row>
    <row r="119" spans="1:34" ht="12.75">
      <c r="A119" s="1">
        <f t="shared" si="46"/>
        <v>999</v>
      </c>
      <c r="B119" s="1">
        <f t="shared" si="47"/>
        <v>999</v>
      </c>
      <c r="C119" s="1">
        <f t="shared" si="65"/>
        <v>999</v>
      </c>
      <c r="D119" s="1">
        <f t="shared" si="48"/>
        <v>999</v>
      </c>
      <c r="E119" s="12">
        <f t="shared" si="49"/>
        <v>999</v>
      </c>
      <c r="F119" s="13"/>
      <c r="G119" s="14"/>
      <c r="H119" s="15"/>
      <c r="I119" s="14"/>
      <c r="J119" s="15"/>
      <c r="K119" s="16"/>
      <c r="L119" s="17"/>
      <c r="M119" s="18">
        <f t="shared" si="66"/>
        <v>0</v>
      </c>
      <c r="N119" s="19">
        <f t="shared" si="50"/>
      </c>
      <c r="P119" s="6">
        <f t="shared" si="72"/>
        <v>9999</v>
      </c>
      <c r="Q119" s="6">
        <f t="shared" si="67"/>
        <v>9999</v>
      </c>
      <c r="R119" s="6">
        <f t="shared" si="68"/>
        <v>9999</v>
      </c>
      <c r="S119" s="6">
        <f t="shared" si="69"/>
        <v>9999</v>
      </c>
      <c r="T119" s="7">
        <f t="shared" si="52"/>
        <v>12000</v>
      </c>
      <c r="U119" s="7">
        <f t="shared" si="53"/>
        <v>9000</v>
      </c>
      <c r="V119" s="7">
        <f t="shared" si="73"/>
        <v>20</v>
      </c>
      <c r="W119" s="3">
        <f t="shared" si="70"/>
        <v>99999</v>
      </c>
      <c r="X119" s="3">
        <f t="shared" si="71"/>
        <v>99999</v>
      </c>
      <c r="Y119" s="3">
        <f t="shared" si="74"/>
        <v>12</v>
      </c>
      <c r="Z119" s="3">
        <f t="shared" si="75"/>
        <v>9</v>
      </c>
      <c r="AA119" s="3">
        <f t="shared" si="61"/>
        <v>99999.000119</v>
      </c>
      <c r="AB119" s="3">
        <f t="shared" si="62"/>
        <v>99999.000119</v>
      </c>
      <c r="AC119" s="3">
        <f t="shared" si="63"/>
        <v>113</v>
      </c>
      <c r="AD119" s="3">
        <f t="shared" si="64"/>
        <v>113</v>
      </c>
      <c r="AE119" s="3">
        <f t="shared" si="60"/>
        <v>99999.000119</v>
      </c>
      <c r="AF119" s="3">
        <f t="shared" si="57"/>
        <v>99999.000119</v>
      </c>
      <c r="AG119" s="3">
        <f t="shared" si="76"/>
        <v>113</v>
      </c>
      <c r="AH119" s="3">
        <f t="shared" si="77"/>
        <v>113</v>
      </c>
    </row>
    <row r="120" spans="1:34" ht="13.5" thickBot="1">
      <c r="A120" s="1">
        <f t="shared" si="46"/>
        <v>999</v>
      </c>
      <c r="B120" s="1">
        <f t="shared" si="47"/>
        <v>999</v>
      </c>
      <c r="C120" s="1">
        <f t="shared" si="65"/>
        <v>999</v>
      </c>
      <c r="D120" s="1">
        <f t="shared" si="48"/>
        <v>999</v>
      </c>
      <c r="E120" s="20">
        <f t="shared" si="49"/>
        <v>999</v>
      </c>
      <c r="F120" s="21"/>
      <c r="G120" s="22"/>
      <c r="H120" s="23"/>
      <c r="I120" s="22"/>
      <c r="J120" s="23"/>
      <c r="K120" s="24"/>
      <c r="L120" s="25"/>
      <c r="M120" s="26">
        <f t="shared" si="66"/>
        <v>0</v>
      </c>
      <c r="N120" s="27">
        <f t="shared" si="50"/>
      </c>
      <c r="P120" s="6">
        <f t="shared" si="72"/>
        <v>9999</v>
      </c>
      <c r="Q120" s="6">
        <f t="shared" si="67"/>
        <v>9999</v>
      </c>
      <c r="R120" s="6">
        <f t="shared" si="68"/>
        <v>9999</v>
      </c>
      <c r="S120" s="6">
        <f t="shared" si="69"/>
        <v>9999</v>
      </c>
      <c r="T120" s="7">
        <f t="shared" si="52"/>
        <v>12000</v>
      </c>
      <c r="U120" s="7">
        <f t="shared" si="53"/>
        <v>9000</v>
      </c>
      <c r="V120" s="7">
        <f t="shared" si="73"/>
        <v>20</v>
      </c>
      <c r="W120" s="3">
        <f t="shared" si="70"/>
        <v>99999</v>
      </c>
      <c r="X120" s="3">
        <f t="shared" si="71"/>
        <v>99999</v>
      </c>
      <c r="Y120" s="3">
        <f t="shared" si="74"/>
        <v>12</v>
      </c>
      <c r="Z120" s="3">
        <f t="shared" si="75"/>
        <v>9</v>
      </c>
      <c r="AA120" s="3">
        <f t="shared" si="61"/>
        <v>99999.00012</v>
      </c>
      <c r="AB120" s="3">
        <f t="shared" si="62"/>
        <v>99999.00012</v>
      </c>
      <c r="AC120" s="3">
        <f t="shared" si="63"/>
        <v>114</v>
      </c>
      <c r="AD120" s="3">
        <f t="shared" si="64"/>
        <v>114</v>
      </c>
      <c r="AE120" s="3">
        <f t="shared" si="60"/>
        <v>99999.00012</v>
      </c>
      <c r="AF120" s="3">
        <f t="shared" si="57"/>
        <v>99999.00012</v>
      </c>
      <c r="AG120" s="3">
        <f t="shared" si="76"/>
        <v>114</v>
      </c>
      <c r="AH120" s="3">
        <f t="shared" si="77"/>
        <v>114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.421875" style="28" customWidth="1"/>
    <col min="2" max="2" width="32.7109375" style="28" bestFit="1" customWidth="1"/>
    <col min="3" max="3" width="7.140625" style="30" customWidth="1"/>
    <col min="4" max="4" width="35.8515625" style="28" bestFit="1" customWidth="1"/>
    <col min="5" max="5" width="7.140625" style="30" customWidth="1"/>
    <col min="6" max="6" width="32.7109375" style="28" bestFit="1" customWidth="1"/>
    <col min="7" max="7" width="7.140625" style="30" customWidth="1"/>
    <col min="8" max="16384" width="9.140625" style="28" customWidth="1"/>
  </cols>
  <sheetData>
    <row r="1" spans="1:7" ht="21" customHeight="1">
      <c r="A1" s="66" t="s">
        <v>2</v>
      </c>
      <c r="B1" s="66"/>
      <c r="C1" s="66"/>
      <c r="D1" s="66"/>
      <c r="E1" s="66"/>
      <c r="F1" s="66"/>
      <c r="G1" s="66"/>
    </row>
    <row r="2" spans="1:7" ht="23.25" customHeight="1">
      <c r="A2" s="67" t="s">
        <v>37</v>
      </c>
      <c r="B2" s="67"/>
      <c r="C2" s="67"/>
      <c r="D2" s="67"/>
      <c r="E2" s="67"/>
      <c r="F2" s="67"/>
      <c r="G2" s="67"/>
    </row>
    <row r="3" spans="1:7" ht="23.25" customHeight="1">
      <c r="A3" s="67" t="str">
        <f>'Základní kolo'!E3</f>
        <v>10. 9. 2023 - Písková Lhota</v>
      </c>
      <c r="B3" s="67"/>
      <c r="C3" s="67"/>
      <c r="D3" s="67"/>
      <c r="E3" s="67"/>
      <c r="F3" s="67"/>
      <c r="G3" s="67"/>
    </row>
    <row r="4" spans="1:7" ht="23.25" customHeight="1">
      <c r="A4" s="40"/>
      <c r="B4" s="40"/>
      <c r="C4" s="40"/>
      <c r="D4" s="40"/>
      <c r="E4" s="40"/>
      <c r="F4" s="40"/>
      <c r="G4" s="40"/>
    </row>
    <row r="5" spans="1:7" ht="23.25" customHeight="1">
      <c r="A5" s="40"/>
      <c r="B5" s="40"/>
      <c r="C5" s="40"/>
      <c r="D5" s="40"/>
      <c r="E5" s="40"/>
      <c r="F5" s="40"/>
      <c r="G5" s="40"/>
    </row>
    <row r="6" spans="1:7" ht="12.75" customHeight="1">
      <c r="A6" s="40"/>
      <c r="B6" s="40"/>
      <c r="C6" s="40"/>
      <c r="D6" s="40"/>
      <c r="E6" s="68">
        <v>17.73</v>
      </c>
      <c r="F6" s="40"/>
      <c r="G6" s="40"/>
    </row>
    <row r="7" spans="1:8" ht="12.75" customHeight="1">
      <c r="A7" s="40"/>
      <c r="B7" s="40"/>
      <c r="C7" s="40"/>
      <c r="D7" s="41" t="str">
        <f>IF(OR(C8="",C10=""),"",IF(C8="NP",B8,IF(C10="NP",B10,IF(C8&lt;C10,B10,B8))))</f>
        <v>Pčolinský Juraj (Praha-Dolní Měcholupy)</v>
      </c>
      <c r="E7" s="69"/>
      <c r="F7" s="42"/>
      <c r="G7" s="43"/>
      <c r="H7" s="29"/>
    </row>
    <row r="8" spans="1:8" ht="12.75">
      <c r="A8" s="28" t="s">
        <v>11</v>
      </c>
      <c r="B8" s="44" t="str">
        <f>'Základní kolo'!AO8</f>
        <v>Šulc Martin (Seč)</v>
      </c>
      <c r="C8" s="45">
        <v>21.84</v>
      </c>
      <c r="E8" s="46"/>
      <c r="F8" s="29"/>
      <c r="G8" s="47"/>
      <c r="H8" s="29"/>
    </row>
    <row r="9" spans="4:8" ht="12.75">
      <c r="D9" s="48" t="str">
        <f>IF(OR(C8="",C10=""),"",IF(C8="NP",B10,IF(C10="NP",B8,IF(C8&lt;C10,B8,B10))))</f>
        <v>Šulc Martin (Seč)</v>
      </c>
      <c r="E9" s="64">
        <v>16.62</v>
      </c>
      <c r="F9" s="29"/>
      <c r="G9" s="47"/>
      <c r="H9" s="29"/>
    </row>
    <row r="10" spans="1:8" ht="12.75">
      <c r="A10" s="28" t="s">
        <v>12</v>
      </c>
      <c r="B10" s="44" t="str">
        <f>'Základní kolo'!AO11</f>
        <v>Pčolinský Juraj (Praha-Dolní Měcholupy)</v>
      </c>
      <c r="C10" s="45">
        <v>26.53</v>
      </c>
      <c r="E10" s="65"/>
      <c r="F10" s="29"/>
      <c r="G10" s="47"/>
      <c r="H10" s="29"/>
    </row>
    <row r="11" spans="5:8" ht="12.75">
      <c r="E11" s="49"/>
      <c r="F11" s="50" t="str">
        <f>IF(OR(E9="",E12=""),"",IF(E9="NP",D13,IF(E12="NP",D9,IF(E9&lt;E12,D9,D13))))</f>
        <v>Šulc Martin (Seč)</v>
      </c>
      <c r="G11" s="47"/>
      <c r="H11" s="29"/>
    </row>
    <row r="12" spans="1:8" ht="12.75">
      <c r="A12" s="28" t="s">
        <v>14</v>
      </c>
      <c r="B12" s="44" t="str">
        <f>'Základní kolo'!AO9</f>
        <v>Novák Matyáš (Stará Říše)</v>
      </c>
      <c r="C12" s="45">
        <v>18.05</v>
      </c>
      <c r="E12" s="64">
        <v>24.8</v>
      </c>
      <c r="F12" s="29"/>
      <c r="G12" s="47"/>
      <c r="H12" s="29"/>
    </row>
    <row r="13" spans="4:8" ht="12.75">
      <c r="D13" s="44" t="str">
        <f>IF(OR(C12="",C14=""),"",IF(C12="NP",B14,IF(C14="NP",B12,IF(C12&lt;C14,B12,B14))))</f>
        <v>Novák Matyáš (Stará Říše)</v>
      </c>
      <c r="E13" s="65"/>
      <c r="F13" s="29"/>
      <c r="G13" s="47"/>
      <c r="H13" s="29"/>
    </row>
    <row r="14" spans="1:7" ht="12.75">
      <c r="A14" s="28" t="s">
        <v>13</v>
      </c>
      <c r="B14" s="44" t="str">
        <f>'Základní kolo'!AO10</f>
        <v>Rajnet František (Pardubice-Polabiny )</v>
      </c>
      <c r="C14" s="45">
        <v>18.73</v>
      </c>
      <c r="E14" s="46"/>
      <c r="F14" s="29"/>
      <c r="G14" s="29"/>
    </row>
    <row r="15" spans="4:7" ht="12.75">
      <c r="D15" s="41" t="str">
        <f>IF(OR(C12="",C14=""),"",IF(C12="NP",B12,IF(C14="NP",B14,IF(C12&lt;C14,B14,B12))))</f>
        <v>Rajnet František (Pardubice-Polabiny )</v>
      </c>
      <c r="E15" s="64">
        <v>27.16</v>
      </c>
      <c r="F15" s="51"/>
      <c r="G15" s="29"/>
    </row>
    <row r="16" spans="5:8" ht="12.75">
      <c r="E16" s="65"/>
      <c r="F16" s="29"/>
      <c r="G16" s="47"/>
      <c r="H16" s="29"/>
    </row>
    <row r="17" spans="5:8" ht="12.75">
      <c r="E17" s="49"/>
      <c r="F17" s="29"/>
      <c r="G17" s="47"/>
      <c r="H17" s="29"/>
    </row>
    <row r="18" spans="3:8" ht="24">
      <c r="C18" s="52" t="s">
        <v>18</v>
      </c>
      <c r="E18" s="47"/>
      <c r="F18" s="29"/>
      <c r="G18" s="47"/>
      <c r="H18" s="29"/>
    </row>
    <row r="19" spans="3:4" ht="12.75">
      <c r="C19" s="53" t="s">
        <v>11</v>
      </c>
      <c r="D19" s="54" t="str">
        <f>F11</f>
        <v>Šulc Martin (Seč)</v>
      </c>
    </row>
    <row r="20" spans="3:4" ht="12.75">
      <c r="C20" s="53" t="s">
        <v>14</v>
      </c>
      <c r="D20" s="54" t="str">
        <f>IF(OR(E9="",E12=""),"",IF(E9="NP",D9,IF(E12="NP",D13,IF(E9&gt;E12,D9,D13))))</f>
        <v>Novák Matyáš (Stará Říše)</v>
      </c>
    </row>
    <row r="21" spans="3:4" ht="12.75">
      <c r="C21" s="53" t="s">
        <v>13</v>
      </c>
      <c r="D21" s="54" t="str">
        <f>IF(OR(E6="",E15=""),"",IF(E6="NP",D15,IF(E15="NP",D7,IF(E6&lt;E15,D7,D15))))</f>
        <v>Pčolinský Juraj (Praha-Dolní Měcholupy)</v>
      </c>
    </row>
    <row r="22" spans="3:4" ht="12.75">
      <c r="C22" s="53" t="s">
        <v>12</v>
      </c>
      <c r="D22" s="54" t="str">
        <f>IF(OR(E6="",E15=""),"",IF(E6="NP",D7,IF(E15="NP",D15,IF(E6&gt;E15,D7,D15))))</f>
        <v>Rajnet František (Pardubice-Polabiny 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.421875" style="28" customWidth="1"/>
    <col min="2" max="2" width="32.7109375" style="28" bestFit="1" customWidth="1"/>
    <col min="3" max="3" width="7.140625" style="30" customWidth="1"/>
    <col min="4" max="4" width="35.8515625" style="28" bestFit="1" customWidth="1"/>
    <col min="5" max="5" width="7.140625" style="30" customWidth="1"/>
    <col min="6" max="6" width="32.7109375" style="28" bestFit="1" customWidth="1"/>
    <col min="7" max="7" width="7.140625" style="30" customWidth="1"/>
    <col min="8" max="16384" width="9.140625" style="28" customWidth="1"/>
  </cols>
  <sheetData>
    <row r="1" spans="1:7" ht="21" customHeight="1">
      <c r="A1" s="66" t="s">
        <v>2</v>
      </c>
      <c r="B1" s="66"/>
      <c r="C1" s="66"/>
      <c r="D1" s="66"/>
      <c r="E1" s="66"/>
      <c r="F1" s="66"/>
      <c r="G1" s="66"/>
    </row>
    <row r="2" spans="1:7" ht="23.25" customHeight="1">
      <c r="A2" s="67" t="s">
        <v>38</v>
      </c>
      <c r="B2" s="67"/>
      <c r="C2" s="67"/>
      <c r="D2" s="67"/>
      <c r="E2" s="67"/>
      <c r="F2" s="67"/>
      <c r="G2" s="67"/>
    </row>
    <row r="3" spans="1:7" ht="23.25" customHeight="1">
      <c r="A3" s="67" t="str">
        <f>'Základní kolo'!E3</f>
        <v>10. 9. 2023 - Písková Lhota</v>
      </c>
      <c r="B3" s="67"/>
      <c r="C3" s="67"/>
      <c r="D3" s="67"/>
      <c r="E3" s="67"/>
      <c r="F3" s="67"/>
      <c r="G3" s="67"/>
    </row>
    <row r="4" spans="1:7" ht="23.25" customHeight="1">
      <c r="A4" s="40"/>
      <c r="B4" s="40"/>
      <c r="C4" s="40"/>
      <c r="D4" s="40"/>
      <c r="E4" s="40"/>
      <c r="F4" s="40"/>
      <c r="G4" s="40"/>
    </row>
    <row r="5" spans="1:7" ht="23.25" customHeight="1">
      <c r="A5" s="40"/>
      <c r="B5" s="40"/>
      <c r="C5" s="40"/>
      <c r="D5" s="40"/>
      <c r="E5" s="40"/>
      <c r="F5" s="40"/>
      <c r="G5" s="40"/>
    </row>
    <row r="6" spans="1:7" ht="12.75" customHeight="1">
      <c r="A6" s="40"/>
      <c r="B6" s="40"/>
      <c r="C6" s="40"/>
      <c r="D6" s="40"/>
      <c r="E6" s="70">
        <v>23.4</v>
      </c>
      <c r="F6" s="40"/>
      <c r="G6" s="40"/>
    </row>
    <row r="7" spans="1:8" ht="12.75" customHeight="1">
      <c r="A7" s="40"/>
      <c r="B7" s="40"/>
      <c r="C7" s="40"/>
      <c r="D7" s="41" t="str">
        <f>IF(OR(C8="",C10=""),"",IF(C8="NP",B8,IF(C10="NP",B10,IF(C8&lt;C10,B10,B8))))</f>
        <v>Silvar Matěj (Sloveč)</v>
      </c>
      <c r="E7" s="71"/>
      <c r="F7" s="42"/>
      <c r="G7" s="43"/>
      <c r="H7" s="29"/>
    </row>
    <row r="8" spans="1:8" ht="12.75">
      <c r="A8" s="28" t="s">
        <v>11</v>
      </c>
      <c r="B8" s="44" t="str">
        <f>'Základní kolo'!AO19</f>
        <v>Říha Vojtěch Jan (Choustníkovo Hradiště)</v>
      </c>
      <c r="C8" s="45">
        <v>20.93</v>
      </c>
      <c r="E8" s="46"/>
      <c r="F8" s="29"/>
      <c r="G8" s="47"/>
      <c r="H8" s="29"/>
    </row>
    <row r="9" spans="4:8" ht="12.75">
      <c r="D9" s="48" t="str">
        <f>IF(OR(C8="",C10=""),"",IF(C8="NP",B10,IF(C10="NP",B8,IF(C8&lt;C10,B8,B10))))</f>
        <v>Říha Vojtěch Jan (Choustníkovo Hradiště)</v>
      </c>
      <c r="E9" s="64">
        <v>22.44</v>
      </c>
      <c r="F9" s="29"/>
      <c r="G9" s="47"/>
      <c r="H9" s="29"/>
    </row>
    <row r="10" spans="1:8" ht="12.75">
      <c r="A10" s="28" t="s">
        <v>12</v>
      </c>
      <c r="B10" s="44" t="str">
        <f>'Základní kolo'!AO22</f>
        <v>Silvar Matěj (Sloveč)</v>
      </c>
      <c r="C10" s="45">
        <v>33.91</v>
      </c>
      <c r="E10" s="65"/>
      <c r="F10" s="29"/>
      <c r="G10" s="47"/>
      <c r="H10" s="29"/>
    </row>
    <row r="11" spans="5:8" ht="12.75">
      <c r="E11" s="49"/>
      <c r="F11" s="50" t="str">
        <f>IF(OR(E9="",E12=""),"",IF(E9="NP",D13,IF(E12="NP",D9,IF(E9&lt;E12,D9,D13))))</f>
        <v>Tichý Ondřej (Stará Říše)</v>
      </c>
      <c r="G11" s="47"/>
      <c r="H11" s="29"/>
    </row>
    <row r="12" spans="1:8" ht="12.75">
      <c r="A12" s="28" t="s">
        <v>14</v>
      </c>
      <c r="B12" s="44" t="str">
        <f>'Základní kolo'!AO20</f>
        <v>Novák Jakub (Stará Říše)</v>
      </c>
      <c r="C12" s="45">
        <v>20.3</v>
      </c>
      <c r="E12" s="64">
        <v>19.22</v>
      </c>
      <c r="F12" s="29"/>
      <c r="G12" s="47"/>
      <c r="H12" s="29"/>
    </row>
    <row r="13" spans="4:8" ht="12.75">
      <c r="D13" s="44" t="str">
        <f>IF(OR(C12="",C14=""),"",IF(C12="NP",B14,IF(C14="NP",B12,IF(C12&lt;C14,B12,B14))))</f>
        <v>Tichý Ondřej (Stará Říše)</v>
      </c>
      <c r="E13" s="65"/>
      <c r="F13" s="29"/>
      <c r="G13" s="47"/>
      <c r="H13" s="29"/>
    </row>
    <row r="14" spans="1:7" ht="12.75">
      <c r="A14" s="28" t="s">
        <v>13</v>
      </c>
      <c r="B14" s="44" t="str">
        <f>'Základní kolo'!AO21</f>
        <v>Tichý Ondřej (Stará Říše)</v>
      </c>
      <c r="C14" s="45">
        <v>19.62</v>
      </c>
      <c r="E14" s="46"/>
      <c r="F14" s="29"/>
      <c r="G14" s="29"/>
    </row>
    <row r="15" spans="4:7" ht="12.75">
      <c r="D15" s="41" t="str">
        <f>IF(OR(C12="",C14=""),"",IF(C12="NP",B12,IF(C14="NP",B14,IF(C12&lt;C14,B14,B12))))</f>
        <v>Novák Jakub (Stará Říše)</v>
      </c>
      <c r="E15" s="64">
        <v>20.72</v>
      </c>
      <c r="F15" s="51"/>
      <c r="G15" s="29"/>
    </row>
    <row r="16" spans="5:8" ht="12.75">
      <c r="E16" s="65"/>
      <c r="F16" s="29"/>
      <c r="G16" s="47"/>
      <c r="H16" s="29"/>
    </row>
    <row r="17" spans="5:8" ht="12.75">
      <c r="E17" s="49"/>
      <c r="F17" s="29"/>
      <c r="G17" s="47"/>
      <c r="H17" s="29"/>
    </row>
    <row r="18" spans="3:8" ht="24">
      <c r="C18" s="52" t="s">
        <v>18</v>
      </c>
      <c r="E18" s="47"/>
      <c r="F18" s="29"/>
      <c r="G18" s="47"/>
      <c r="H18" s="29"/>
    </row>
    <row r="19" spans="3:4" ht="12.75">
      <c r="C19" s="53" t="s">
        <v>11</v>
      </c>
      <c r="D19" s="54" t="str">
        <f>F11</f>
        <v>Tichý Ondřej (Stará Říše)</v>
      </c>
    </row>
    <row r="20" spans="3:4" ht="12.75">
      <c r="C20" s="53" t="s">
        <v>14</v>
      </c>
      <c r="D20" s="54" t="str">
        <f>IF(OR(E9="",E12=""),"",IF(E9="NP",D9,IF(E12="NP",D13,IF(E9&gt;E12,D9,D13))))</f>
        <v>Říha Vojtěch Jan (Choustníkovo Hradiště)</v>
      </c>
    </row>
    <row r="21" spans="3:4" ht="12.75">
      <c r="C21" s="53" t="s">
        <v>13</v>
      </c>
      <c r="D21" s="54" t="str">
        <f>IF(OR(E6="",E15=""),"",IF(E6="NP",D15,IF(E15="NP",D7,IF(E6&lt;E15,D7,D15))))</f>
        <v>Novák Jakub (Stará Říše)</v>
      </c>
    </row>
    <row r="22" spans="3:4" ht="12.75">
      <c r="C22" s="53" t="s">
        <v>12</v>
      </c>
      <c r="D22" s="54" t="str">
        <f>IF(OR(E6="",E15=""),"",IF(E6="NP",D7,IF(E15="NP",D15,IF(E6&gt;E15,D7,D15))))</f>
        <v>Silvar Matěj (Sloveč)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B1">
      <selection activeCell="B1" sqref="B1:J1"/>
    </sheetView>
  </sheetViews>
  <sheetFormatPr defaultColWidth="9.140625" defaultRowHeight="12.75"/>
  <cols>
    <col min="1" max="1" width="0" style="1" hidden="1" customWidth="1"/>
    <col min="2" max="2" width="6.7109375" style="1" customWidth="1"/>
    <col min="3" max="3" width="6.8515625" style="11" customWidth="1"/>
    <col min="4" max="4" width="9.28125" style="1" hidden="1" customWidth="1"/>
    <col min="5" max="5" width="16.28125" style="1" bestFit="1" customWidth="1"/>
    <col min="6" max="6" width="5.00390625" style="1" hidden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61" t="s">
        <v>2</v>
      </c>
      <c r="C1" s="61"/>
      <c r="D1" s="61"/>
      <c r="E1" s="61"/>
      <c r="F1" s="61"/>
      <c r="G1" s="61"/>
      <c r="H1" s="61"/>
      <c r="I1" s="61"/>
      <c r="J1" s="61"/>
    </row>
    <row r="2" spans="2:10" ht="22.5">
      <c r="B2" s="62" t="s">
        <v>3</v>
      </c>
      <c r="C2" s="62"/>
      <c r="D2" s="62"/>
      <c r="E2" s="62"/>
      <c r="F2" s="62"/>
      <c r="G2" s="62"/>
      <c r="H2" s="62"/>
      <c r="I2" s="62"/>
      <c r="J2" s="62"/>
    </row>
    <row r="3" spans="2:10" ht="22.5">
      <c r="B3" s="62" t="str">
        <f>'Základní kolo'!E3</f>
        <v>10. 9. 2023 - Písková Lhota</v>
      </c>
      <c r="C3" s="62"/>
      <c r="D3" s="62"/>
      <c r="E3" s="62"/>
      <c r="F3" s="62"/>
      <c r="G3" s="62"/>
      <c r="H3" s="62"/>
      <c r="I3" s="62"/>
      <c r="J3" s="62"/>
    </row>
    <row r="4" spans="2:10" ht="16.5" customHeight="1" thickBot="1">
      <c r="B4" s="31"/>
      <c r="C4" s="32"/>
      <c r="E4" s="33"/>
      <c r="G4" s="31"/>
      <c r="H4" s="31"/>
      <c r="I4" s="31"/>
      <c r="J4" s="31"/>
    </row>
    <row r="5" spans="2:10" ht="13.5" thickBot="1">
      <c r="B5" s="34"/>
      <c r="C5" s="35"/>
      <c r="E5" s="37" t="s">
        <v>35</v>
      </c>
      <c r="F5" s="3"/>
      <c r="G5" s="34"/>
      <c r="H5" s="63"/>
      <c r="I5" s="63"/>
      <c r="J5" s="34"/>
    </row>
    <row r="6" spans="2:10" ht="13.5" thickBot="1">
      <c r="B6" s="37" t="s">
        <v>4</v>
      </c>
      <c r="C6" s="38" t="s">
        <v>5</v>
      </c>
      <c r="D6" s="39" t="s">
        <v>10</v>
      </c>
      <c r="E6" s="37" t="s">
        <v>1</v>
      </c>
      <c r="F6" s="39" t="s">
        <v>0</v>
      </c>
      <c r="G6" s="37" t="s">
        <v>6</v>
      </c>
      <c r="H6" s="37" t="s">
        <v>7</v>
      </c>
      <c r="I6" s="37" t="s">
        <v>8</v>
      </c>
      <c r="J6" s="37" t="s">
        <v>9</v>
      </c>
    </row>
    <row r="7" spans="1:10" ht="12.75">
      <c r="A7" s="1">
        <v>1</v>
      </c>
      <c r="B7" s="12">
        <f>IF(ISERROR(VLOOKUP($A7,'Základní kolo'!$B$7:$M$120,4,FALSE)),"",VLOOKUP($A7,'Základní kolo'!$B$7:$M$120,4,FALSE))</f>
        <v>1</v>
      </c>
      <c r="C7" s="13">
        <f>IF(ISERROR(VLOOKUP($A7,'Základní kolo'!$B$7:$M$120,5,FALSE)),"",VLOOKUP($A7,'Základní kolo'!$B$7:$M$120,5,FALSE))</f>
        <v>3</v>
      </c>
      <c r="D7" s="14">
        <f>IF(ISERROR(VLOOKUP($A7,'Základní kolo'!$B$7:$M$120,6,FALSE)),"",VLOOKUP($A7,'Základní kolo'!$B$7:$M$120,6,FALSE))</f>
        <v>0</v>
      </c>
      <c r="E7" s="15" t="str">
        <f>IF(ISERROR(VLOOKUP($A7,'Základní kolo'!$B$7:$M$120,7,FALSE)),"",VLOOKUP($A7,'Základní kolo'!$B$7:$M$120,7,FALSE))</f>
        <v>Říha Vojtěch Jan</v>
      </c>
      <c r="F7" s="14">
        <f>IF(ISERROR(VLOOKUP($A7,'Základní kolo'!$B$7:$M$120,8,FALSE)),"",VLOOKUP($A7,'Základní kolo'!$B$7:$M$120,8,FALSE))</f>
        <v>2009</v>
      </c>
      <c r="G7" s="15" t="str">
        <f>IF(ISERROR(VLOOKUP($A7,'Základní kolo'!$B$7:$M$120,9,FALSE)),"",VLOOKUP($A7,'Základní kolo'!$B$7:$M$120,9,FALSE))</f>
        <v>Choustníkovo Hradiště</v>
      </c>
      <c r="H7" s="17">
        <f>IF(ISERROR(VLOOKUP($A7,'Základní kolo'!$B$7:$M$120,10,FALSE)),"",VLOOKUP($A7,'Základní kolo'!$B$7:$M$120,10,FALSE))</f>
        <v>21.53</v>
      </c>
      <c r="I7" s="17">
        <f>IF(ISERROR(VLOOKUP($A7,'Základní kolo'!$B$7:$M$120,11,FALSE)),"",VLOOKUP($A7,'Základní kolo'!$B$7:$M$120,11,FALSE))</f>
        <v>19.14</v>
      </c>
      <c r="J7" s="18">
        <f>IF(ISERROR(VLOOKUP($A7,'Základní kolo'!$B$7:$M$120,12,FALSE)),"",VLOOKUP($A7,'Základní kolo'!$B$7:$M$120,12,FALSE))</f>
        <v>19.14</v>
      </c>
    </row>
    <row r="8" spans="1:10" ht="12.75">
      <c r="A8" s="1">
        <v>2</v>
      </c>
      <c r="B8" s="55">
        <f>IF(ISERROR(VLOOKUP($A8,'Základní kolo'!$B$7:$M$120,4,FALSE)),"",VLOOKUP($A8,'Základní kolo'!$B$7:$M$120,4,FALSE))</f>
        <v>2</v>
      </c>
      <c r="C8" s="56">
        <f>IF(ISERROR(VLOOKUP($A8,'Základní kolo'!$B$7:$M$120,5,FALSE)),"",VLOOKUP($A8,'Základní kolo'!$B$7:$M$120,5,FALSE))</f>
        <v>6</v>
      </c>
      <c r="D8" s="57">
        <f>IF(ISERROR(VLOOKUP($A8,'Základní kolo'!$B$7:$M$120,6,FALSE)),"",VLOOKUP($A8,'Základní kolo'!$B$7:$M$120,6,FALSE))</f>
        <v>0</v>
      </c>
      <c r="E8" s="58" t="str">
        <f>IF(ISERROR(VLOOKUP($A8,'Základní kolo'!$B$7:$M$120,7,FALSE)),"",VLOOKUP($A8,'Základní kolo'!$B$7:$M$120,7,FALSE))</f>
        <v>Novák Jakub</v>
      </c>
      <c r="F8" s="57">
        <f>IF(ISERROR(VLOOKUP($A8,'Základní kolo'!$B$7:$M$120,8,FALSE)),"",VLOOKUP($A8,'Základní kolo'!$B$7:$M$120,8,FALSE))</f>
        <v>2009</v>
      </c>
      <c r="G8" s="58" t="str">
        <f>IF(ISERROR(VLOOKUP($A8,'Základní kolo'!$B$7:$M$120,9,FALSE)),"",VLOOKUP($A8,'Základní kolo'!$B$7:$M$120,9,FALSE))</f>
        <v>Stará Říše</v>
      </c>
      <c r="H8" s="59">
        <f>IF(ISERROR(VLOOKUP($A8,'Základní kolo'!$B$7:$M$120,10,FALSE)),"",VLOOKUP($A8,'Základní kolo'!$B$7:$M$120,10,FALSE))</f>
        <v>20.59</v>
      </c>
      <c r="I8" s="59" t="str">
        <f>IF(ISERROR(VLOOKUP($A8,'Základní kolo'!$B$7:$M$120,11,FALSE)),"",VLOOKUP($A8,'Základní kolo'!$B$7:$M$120,11,FALSE))</f>
        <v>NP</v>
      </c>
      <c r="J8" s="60">
        <f>IF(ISERROR(VLOOKUP($A8,'Základní kolo'!$B$7:$M$120,12,FALSE)),"",VLOOKUP($A8,'Základní kolo'!$B$7:$M$120,12,FALSE))</f>
        <v>20.59</v>
      </c>
    </row>
    <row r="9" spans="1:10" ht="12.75">
      <c r="A9" s="1">
        <v>3</v>
      </c>
      <c r="B9" s="55">
        <f>IF(ISERROR(VLOOKUP($A9,'Základní kolo'!$B$7:$M$120,4,FALSE)),"",VLOOKUP($A9,'Základní kolo'!$B$7:$M$120,4,FALSE))</f>
        <v>3</v>
      </c>
      <c r="C9" s="56">
        <f>IF(ISERROR(VLOOKUP($A9,'Základní kolo'!$B$7:$M$120,5,FALSE)),"",VLOOKUP($A9,'Základní kolo'!$B$7:$M$120,5,FALSE))</f>
        <v>13</v>
      </c>
      <c r="D9" s="57">
        <f>IF(ISERROR(VLOOKUP($A9,'Základní kolo'!$B$7:$M$120,6,FALSE)),"",VLOOKUP($A9,'Základní kolo'!$B$7:$M$120,6,FALSE))</f>
        <v>0</v>
      </c>
      <c r="E9" s="58" t="str">
        <f>IF(ISERROR(VLOOKUP($A9,'Základní kolo'!$B$7:$M$120,7,FALSE)),"",VLOOKUP($A9,'Základní kolo'!$B$7:$M$120,7,FALSE))</f>
        <v>Tichý Ondřej</v>
      </c>
      <c r="F9" s="57">
        <f>IF(ISERROR(VLOOKUP($A9,'Základní kolo'!$B$7:$M$120,8,FALSE)),"",VLOOKUP($A9,'Základní kolo'!$B$7:$M$120,8,FALSE))</f>
        <v>2010</v>
      </c>
      <c r="G9" s="58" t="str">
        <f>IF(ISERROR(VLOOKUP($A9,'Základní kolo'!$B$7:$M$120,9,FALSE)),"",VLOOKUP($A9,'Základní kolo'!$B$7:$M$120,9,FALSE))</f>
        <v>Stará Říše</v>
      </c>
      <c r="H9" s="59">
        <f>IF(ISERROR(VLOOKUP($A9,'Základní kolo'!$B$7:$M$120,10,FALSE)),"",VLOOKUP($A9,'Základní kolo'!$B$7:$M$120,10,FALSE))</f>
        <v>20.84</v>
      </c>
      <c r="I9" s="59">
        <f>IF(ISERROR(VLOOKUP($A9,'Základní kolo'!$B$7:$M$120,11,FALSE)),"",VLOOKUP($A9,'Základní kolo'!$B$7:$M$120,11,FALSE))</f>
        <v>28.22</v>
      </c>
      <c r="J9" s="60">
        <f>IF(ISERROR(VLOOKUP($A9,'Základní kolo'!$B$7:$M$120,12,FALSE)),"",VLOOKUP($A9,'Základní kolo'!$B$7:$M$120,12,FALSE))</f>
        <v>20.84</v>
      </c>
    </row>
    <row r="10" spans="1:10" ht="12.75">
      <c r="A10" s="1">
        <v>4</v>
      </c>
      <c r="B10" s="55">
        <f>IF(ISERROR(VLOOKUP($A10,'Základní kolo'!$B$7:$M$120,4,FALSE)),"",VLOOKUP($A10,'Základní kolo'!$B$7:$M$120,4,FALSE))</f>
        <v>4</v>
      </c>
      <c r="C10" s="56">
        <f>IF(ISERROR(VLOOKUP($A10,'Základní kolo'!$B$7:$M$120,5,FALSE)),"",VLOOKUP($A10,'Základní kolo'!$B$7:$M$120,5,FALSE))</f>
        <v>7</v>
      </c>
      <c r="D10" s="57">
        <f>IF(ISERROR(VLOOKUP($A10,'Základní kolo'!$B$7:$M$120,6,FALSE)),"",VLOOKUP($A10,'Základní kolo'!$B$7:$M$120,6,FALSE))</f>
        <v>0</v>
      </c>
      <c r="E10" s="58" t="str">
        <f>IF(ISERROR(VLOOKUP($A10,'Základní kolo'!$B$7:$M$120,7,FALSE)),"",VLOOKUP($A10,'Základní kolo'!$B$7:$M$120,7,FALSE))</f>
        <v>Silvar Matěj</v>
      </c>
      <c r="F10" s="57">
        <f>IF(ISERROR(VLOOKUP($A10,'Základní kolo'!$B$7:$M$120,8,FALSE)),"",VLOOKUP($A10,'Základní kolo'!$B$7:$M$120,8,FALSE))</f>
        <v>2010</v>
      </c>
      <c r="G10" s="58" t="str">
        <f>IF(ISERROR(VLOOKUP($A10,'Základní kolo'!$B$7:$M$120,9,FALSE)),"",VLOOKUP($A10,'Základní kolo'!$B$7:$M$120,9,FALSE))</f>
        <v>Sloveč</v>
      </c>
      <c r="H10" s="59">
        <f>IF(ISERROR(VLOOKUP($A10,'Základní kolo'!$B$7:$M$120,10,FALSE)),"",VLOOKUP($A10,'Základní kolo'!$B$7:$M$120,10,FALSE))</f>
        <v>22.62</v>
      </c>
      <c r="I10" s="59">
        <f>IF(ISERROR(VLOOKUP($A10,'Základní kolo'!$B$7:$M$120,11,FALSE)),"",VLOOKUP($A10,'Základní kolo'!$B$7:$M$120,11,FALSE))</f>
        <v>29.15</v>
      </c>
      <c r="J10" s="60">
        <f>IF(ISERROR(VLOOKUP($A10,'Základní kolo'!$B$7:$M$120,12,FALSE)),"",VLOOKUP($A10,'Základní kolo'!$B$7:$M$120,12,FALSE))</f>
        <v>22.62</v>
      </c>
    </row>
    <row r="11" spans="1:10" ht="12.75">
      <c r="A11" s="1">
        <v>5</v>
      </c>
      <c r="B11" s="55">
        <f>IF(ISERROR(VLOOKUP($A11,'Základní kolo'!$B$7:$M$120,4,FALSE)),"",VLOOKUP($A11,'Základní kolo'!$B$7:$M$120,4,FALSE))</f>
        <v>5</v>
      </c>
      <c r="C11" s="56">
        <f>IF(ISERROR(VLOOKUP($A11,'Základní kolo'!$B$7:$M$120,5,FALSE)),"",VLOOKUP($A11,'Základní kolo'!$B$7:$M$120,5,FALSE))</f>
        <v>2</v>
      </c>
      <c r="D11" s="57">
        <f>IF(ISERROR(VLOOKUP($A11,'Základní kolo'!$B$7:$M$120,6,FALSE)),"",VLOOKUP($A11,'Základní kolo'!$B$7:$M$120,6,FALSE))</f>
        <v>0</v>
      </c>
      <c r="E11" s="58" t="str">
        <f>IF(ISERROR(VLOOKUP($A11,'Základní kolo'!$B$7:$M$120,7,FALSE)),"",VLOOKUP($A11,'Základní kolo'!$B$7:$M$120,7,FALSE))</f>
        <v>Pitchenko Ruslan</v>
      </c>
      <c r="F11" s="57">
        <f>IF(ISERROR(VLOOKUP($A11,'Základní kolo'!$B$7:$M$120,8,FALSE)),"",VLOOKUP($A11,'Základní kolo'!$B$7:$M$120,8,FALSE))</f>
        <v>2009</v>
      </c>
      <c r="G11" s="58" t="str">
        <f>IF(ISERROR(VLOOKUP($A11,'Základní kolo'!$B$7:$M$120,9,FALSE)),"",VLOOKUP($A11,'Základní kolo'!$B$7:$M$120,9,FALSE))</f>
        <v>Ostrava-Nová Ves</v>
      </c>
      <c r="H11" s="59" t="str">
        <f>IF(ISERROR(VLOOKUP($A11,'Základní kolo'!$B$7:$M$120,10,FALSE)),"",VLOOKUP($A11,'Základní kolo'!$B$7:$M$120,10,FALSE))</f>
        <v>NP</v>
      </c>
      <c r="I11" s="59">
        <f>IF(ISERROR(VLOOKUP($A11,'Základní kolo'!$B$7:$M$120,11,FALSE)),"",VLOOKUP($A11,'Základní kolo'!$B$7:$M$120,11,FALSE))</f>
        <v>22.73</v>
      </c>
      <c r="J11" s="60">
        <f>IF(ISERROR(VLOOKUP($A11,'Základní kolo'!$B$7:$M$120,12,FALSE)),"",VLOOKUP($A11,'Základní kolo'!$B$7:$M$120,12,FALSE))</f>
        <v>22.73</v>
      </c>
    </row>
    <row r="12" spans="1:10" ht="12.75">
      <c r="A12" s="1">
        <v>6</v>
      </c>
      <c r="B12" s="55">
        <f>IF(ISERROR(VLOOKUP($A12,'Základní kolo'!$B$7:$M$120,4,FALSE)),"",VLOOKUP($A12,'Základní kolo'!$B$7:$M$120,4,FALSE))</f>
        <v>6</v>
      </c>
      <c r="C12" s="56">
        <f>IF(ISERROR(VLOOKUP($A12,'Základní kolo'!$B$7:$M$120,5,FALSE)),"",VLOOKUP($A12,'Základní kolo'!$B$7:$M$120,5,FALSE))</f>
        <v>9</v>
      </c>
      <c r="D12" s="57">
        <f>IF(ISERROR(VLOOKUP($A12,'Základní kolo'!$B$7:$M$120,6,FALSE)),"",VLOOKUP($A12,'Základní kolo'!$B$7:$M$120,6,FALSE))</f>
        <v>0</v>
      </c>
      <c r="E12" s="58" t="str">
        <f>IF(ISERROR(VLOOKUP($A12,'Základní kolo'!$B$7:$M$120,7,FALSE)),"",VLOOKUP($A12,'Základní kolo'!$B$7:$M$120,7,FALSE))</f>
        <v>Gregořica Filip</v>
      </c>
      <c r="F12" s="57">
        <f>IF(ISERROR(VLOOKUP($A12,'Základní kolo'!$B$7:$M$120,8,FALSE)),"",VLOOKUP($A12,'Základní kolo'!$B$7:$M$120,8,FALSE))</f>
        <v>2009</v>
      </c>
      <c r="G12" s="58" t="str">
        <f>IF(ISERROR(VLOOKUP($A12,'Základní kolo'!$B$7:$M$120,9,FALSE)),"",VLOOKUP($A12,'Základní kolo'!$B$7:$M$120,9,FALSE))</f>
        <v>Ostrava-Nová Ves</v>
      </c>
      <c r="H12" s="59">
        <f>IF(ISERROR(VLOOKUP($A12,'Základní kolo'!$B$7:$M$120,10,FALSE)),"",VLOOKUP($A12,'Základní kolo'!$B$7:$M$120,10,FALSE))</f>
        <v>23.87</v>
      </c>
      <c r="I12" s="59">
        <f>IF(ISERROR(VLOOKUP($A12,'Základní kolo'!$B$7:$M$120,11,FALSE)),"",VLOOKUP($A12,'Základní kolo'!$B$7:$M$120,11,FALSE))</f>
        <v>23.37</v>
      </c>
      <c r="J12" s="60">
        <f>IF(ISERROR(VLOOKUP($A12,'Základní kolo'!$B$7:$M$120,12,FALSE)),"",VLOOKUP($A12,'Základní kolo'!$B$7:$M$120,12,FALSE))</f>
        <v>23.37</v>
      </c>
    </row>
    <row r="13" spans="1:10" ht="12.75">
      <c r="A13" s="1">
        <v>7</v>
      </c>
      <c r="B13" s="55">
        <f>IF(ISERROR(VLOOKUP($A13,'Základní kolo'!$B$7:$M$120,4,FALSE)),"",VLOOKUP($A13,'Základní kolo'!$B$7:$M$120,4,FALSE))</f>
        <v>7</v>
      </c>
      <c r="C13" s="56">
        <f>IF(ISERROR(VLOOKUP($A13,'Základní kolo'!$B$7:$M$120,5,FALSE)),"",VLOOKUP($A13,'Základní kolo'!$B$7:$M$120,5,FALSE))</f>
        <v>4</v>
      </c>
      <c r="D13" s="57">
        <f>IF(ISERROR(VLOOKUP($A13,'Základní kolo'!$B$7:$M$120,6,FALSE)),"",VLOOKUP($A13,'Základní kolo'!$B$7:$M$120,6,FALSE))</f>
        <v>0</v>
      </c>
      <c r="E13" s="58" t="str">
        <f>IF(ISERROR(VLOOKUP($A13,'Základní kolo'!$B$7:$M$120,7,FALSE)),"",VLOOKUP($A13,'Základní kolo'!$B$7:$M$120,7,FALSE))</f>
        <v>Bezděk David</v>
      </c>
      <c r="F13" s="57">
        <f>IF(ISERROR(VLOOKUP($A13,'Základní kolo'!$B$7:$M$120,8,FALSE)),"",VLOOKUP($A13,'Základní kolo'!$B$7:$M$120,8,FALSE))</f>
        <v>2010</v>
      </c>
      <c r="G13" s="58" t="str">
        <f>IF(ISERROR(VLOOKUP($A13,'Základní kolo'!$B$7:$M$120,9,FALSE)),"",VLOOKUP($A13,'Základní kolo'!$B$7:$M$120,9,FALSE))</f>
        <v>Praha-Řepy</v>
      </c>
      <c r="H13" s="59">
        <f>IF(ISERROR(VLOOKUP($A13,'Základní kolo'!$B$7:$M$120,10,FALSE)),"",VLOOKUP($A13,'Základní kolo'!$B$7:$M$120,10,FALSE))</f>
        <v>27.31</v>
      </c>
      <c r="I13" s="59">
        <f>IF(ISERROR(VLOOKUP($A13,'Základní kolo'!$B$7:$M$120,11,FALSE)),"",VLOOKUP($A13,'Základní kolo'!$B$7:$M$120,11,FALSE))</f>
        <v>26.93</v>
      </c>
      <c r="J13" s="60">
        <f>IF(ISERROR(VLOOKUP($A13,'Základní kolo'!$B$7:$M$120,12,FALSE)),"",VLOOKUP($A13,'Základní kolo'!$B$7:$M$120,12,FALSE))</f>
        <v>26.93</v>
      </c>
    </row>
    <row r="14" spans="1:10" ht="12.75">
      <c r="A14" s="1">
        <v>8</v>
      </c>
      <c r="B14" s="55">
        <f>IF(ISERROR(VLOOKUP($A14,'Základní kolo'!$B$7:$M$120,4,FALSE)),"",VLOOKUP($A14,'Základní kolo'!$B$7:$M$120,4,FALSE))</f>
        <v>8</v>
      </c>
      <c r="C14" s="56">
        <f>IF(ISERROR(VLOOKUP($A14,'Základní kolo'!$B$7:$M$120,5,FALSE)),"",VLOOKUP($A14,'Základní kolo'!$B$7:$M$120,5,FALSE))</f>
        <v>12</v>
      </c>
      <c r="D14" s="57">
        <f>IF(ISERROR(VLOOKUP($A14,'Základní kolo'!$B$7:$M$120,6,FALSE)),"",VLOOKUP($A14,'Základní kolo'!$B$7:$M$120,6,FALSE))</f>
        <v>0</v>
      </c>
      <c r="E14" s="58" t="str">
        <f>IF(ISERROR(VLOOKUP($A14,'Základní kolo'!$B$7:$M$120,7,FALSE)),"",VLOOKUP($A14,'Základní kolo'!$B$7:$M$120,7,FALSE))</f>
        <v>Feifer Jan</v>
      </c>
      <c r="F14" s="57">
        <f>IF(ISERROR(VLOOKUP($A14,'Základní kolo'!$B$7:$M$120,8,FALSE)),"",VLOOKUP($A14,'Základní kolo'!$B$7:$M$120,8,FALSE))</f>
        <v>2009</v>
      </c>
      <c r="G14" s="58" t="str">
        <f>IF(ISERROR(VLOOKUP($A14,'Základní kolo'!$B$7:$M$120,9,FALSE)),"",VLOOKUP($A14,'Základní kolo'!$B$7:$M$120,9,FALSE))</f>
        <v>Libřice</v>
      </c>
      <c r="H14" s="59" t="str">
        <f>IF(ISERROR(VLOOKUP($A14,'Základní kolo'!$B$7:$M$120,10,FALSE)),"",VLOOKUP($A14,'Základní kolo'!$B$7:$M$120,10,FALSE))</f>
        <v>NP</v>
      </c>
      <c r="I14" s="59" t="str">
        <f>IF(ISERROR(VLOOKUP($A14,'Základní kolo'!$B$7:$M$120,11,FALSE)),"",VLOOKUP($A14,'Základní kolo'!$B$7:$M$120,11,FALSE))</f>
        <v>NP</v>
      </c>
      <c r="J14" s="60" t="str">
        <f>IF(ISERROR(VLOOKUP($A14,'Základní kolo'!$B$7:$M$120,12,FALSE)),"",VLOOKUP($A14,'Základní kolo'!$B$7:$M$120,12,FALSE))</f>
        <v>NP</v>
      </c>
    </row>
    <row r="15" spans="1:10" ht="12.75">
      <c r="A15" s="1">
        <v>9</v>
      </c>
      <c r="B15" s="55">
        <f>IF(ISERROR(VLOOKUP($A15,'Základní kolo'!$B$7:$M$120,4,FALSE)),"",VLOOKUP($A15,'Základní kolo'!$B$7:$M$120,4,FALSE))</f>
      </c>
      <c r="C15" s="56">
        <f>IF(ISERROR(VLOOKUP($A15,'Základní kolo'!$B$7:$M$120,5,FALSE)),"",VLOOKUP($A15,'Základní kolo'!$B$7:$M$120,5,FALSE))</f>
      </c>
      <c r="D15" s="57">
        <f>IF(ISERROR(VLOOKUP($A15,'Základní kolo'!$B$7:$M$120,6,FALSE)),"",VLOOKUP($A15,'Základní kolo'!$B$7:$M$120,6,FALSE))</f>
      </c>
      <c r="E15" s="58">
        <f>IF(ISERROR(VLOOKUP($A15,'Základní kolo'!$B$7:$M$120,7,FALSE)),"",VLOOKUP($A15,'Základní kolo'!$B$7:$M$120,7,FALSE))</f>
      </c>
      <c r="F15" s="57">
        <f>IF(ISERROR(VLOOKUP($A15,'Základní kolo'!$B$7:$M$120,8,FALSE)),"",VLOOKUP($A15,'Základní kolo'!$B$7:$M$120,8,FALSE))</f>
      </c>
      <c r="G15" s="58">
        <f>IF(ISERROR(VLOOKUP($A15,'Základní kolo'!$B$7:$M$120,9,FALSE)),"",VLOOKUP($A15,'Základní kolo'!$B$7:$M$120,9,FALSE))</f>
      </c>
      <c r="H15" s="59">
        <f>IF(ISERROR(VLOOKUP($A15,'Základní kolo'!$B$7:$M$120,10,FALSE)),"",VLOOKUP($A15,'Základní kolo'!$B$7:$M$120,10,FALSE))</f>
      </c>
      <c r="I15" s="59">
        <f>IF(ISERROR(VLOOKUP($A15,'Základní kolo'!$B$7:$M$120,11,FALSE)),"",VLOOKUP($A15,'Základní kolo'!$B$7:$M$120,11,FALSE))</f>
      </c>
      <c r="J15" s="60">
        <f>IF(ISERROR(VLOOKUP($A15,'Základní kolo'!$B$7:$M$120,12,FALSE)),"",VLOOKUP($A15,'Základní kolo'!$B$7:$M$120,12,FALSE))</f>
      </c>
    </row>
    <row r="16" spans="1:10" ht="12.75">
      <c r="A16" s="1">
        <v>10</v>
      </c>
      <c r="B16" s="55">
        <f>IF(ISERROR(VLOOKUP($A16,'Základní kolo'!$B$7:$M$120,4,FALSE)),"",VLOOKUP($A16,'Základní kolo'!$B$7:$M$120,4,FALSE))</f>
      </c>
      <c r="C16" s="56">
        <f>IF(ISERROR(VLOOKUP($A16,'Základní kolo'!$B$7:$M$120,5,FALSE)),"",VLOOKUP($A16,'Základní kolo'!$B$7:$M$120,5,FALSE))</f>
      </c>
      <c r="D16" s="57">
        <f>IF(ISERROR(VLOOKUP($A16,'Základní kolo'!$B$7:$M$120,6,FALSE)),"",VLOOKUP($A16,'Základní kolo'!$B$7:$M$120,6,FALSE))</f>
      </c>
      <c r="E16" s="58">
        <f>IF(ISERROR(VLOOKUP($A16,'Základní kolo'!$B$7:$M$120,7,FALSE)),"",VLOOKUP($A16,'Základní kolo'!$B$7:$M$120,7,FALSE))</f>
      </c>
      <c r="F16" s="57">
        <f>IF(ISERROR(VLOOKUP($A16,'Základní kolo'!$B$7:$M$120,8,FALSE)),"",VLOOKUP($A16,'Základní kolo'!$B$7:$M$120,8,FALSE))</f>
      </c>
      <c r="G16" s="58">
        <f>IF(ISERROR(VLOOKUP($A16,'Základní kolo'!$B$7:$M$120,9,FALSE)),"",VLOOKUP($A16,'Základní kolo'!$B$7:$M$120,9,FALSE))</f>
      </c>
      <c r="H16" s="59">
        <f>IF(ISERROR(VLOOKUP($A16,'Základní kolo'!$B$7:$M$120,10,FALSE)),"",VLOOKUP($A16,'Základní kolo'!$B$7:$M$120,10,FALSE))</f>
      </c>
      <c r="I16" s="59">
        <f>IF(ISERROR(VLOOKUP($A16,'Základní kolo'!$B$7:$M$120,11,FALSE)),"",VLOOKUP($A16,'Základní kolo'!$B$7:$M$120,11,FALSE))</f>
      </c>
      <c r="J16" s="60">
        <f>IF(ISERROR(VLOOKUP($A16,'Základní kolo'!$B$7:$M$120,12,FALSE)),"",VLOOKUP($A16,'Základní kolo'!$B$7:$M$120,12,FALSE))</f>
      </c>
    </row>
    <row r="17" spans="1:10" ht="12.75">
      <c r="A17" s="1">
        <v>11</v>
      </c>
      <c r="B17" s="55">
        <f>IF(ISERROR(VLOOKUP($A17,'Základní kolo'!$B$7:$M$120,4,FALSE)),"",VLOOKUP($A17,'Základní kolo'!$B$7:$M$120,4,FALSE))</f>
      </c>
      <c r="C17" s="56">
        <f>IF(ISERROR(VLOOKUP($A17,'Základní kolo'!$B$7:$M$120,5,FALSE)),"",VLOOKUP($A17,'Základní kolo'!$B$7:$M$120,5,FALSE))</f>
      </c>
      <c r="D17" s="57">
        <f>IF(ISERROR(VLOOKUP($A17,'Základní kolo'!$B$7:$M$120,6,FALSE)),"",VLOOKUP($A17,'Základní kolo'!$B$7:$M$120,6,FALSE))</f>
      </c>
      <c r="E17" s="58">
        <f>IF(ISERROR(VLOOKUP($A17,'Základní kolo'!$B$7:$M$120,7,FALSE)),"",VLOOKUP($A17,'Základní kolo'!$B$7:$M$120,7,FALSE))</f>
      </c>
      <c r="F17" s="57">
        <f>IF(ISERROR(VLOOKUP($A17,'Základní kolo'!$B$7:$M$120,8,FALSE)),"",VLOOKUP($A17,'Základní kolo'!$B$7:$M$120,8,FALSE))</f>
      </c>
      <c r="G17" s="58">
        <f>IF(ISERROR(VLOOKUP($A17,'Základní kolo'!$B$7:$M$120,9,FALSE)),"",VLOOKUP($A17,'Základní kolo'!$B$7:$M$120,9,FALSE))</f>
      </c>
      <c r="H17" s="59">
        <f>IF(ISERROR(VLOOKUP($A17,'Základní kolo'!$B$7:$M$120,10,FALSE)),"",VLOOKUP($A17,'Základní kolo'!$B$7:$M$120,10,FALSE))</f>
      </c>
      <c r="I17" s="59">
        <f>IF(ISERROR(VLOOKUP($A17,'Základní kolo'!$B$7:$M$120,11,FALSE)),"",VLOOKUP($A17,'Základní kolo'!$B$7:$M$120,11,FALSE))</f>
      </c>
      <c r="J17" s="60">
        <f>IF(ISERROR(VLOOKUP($A17,'Základní kolo'!$B$7:$M$120,12,FALSE)),"",VLOOKUP($A17,'Základní kolo'!$B$7:$M$120,12,FALSE))</f>
      </c>
    </row>
    <row r="18" spans="1:10" ht="12.75">
      <c r="A18" s="1">
        <v>12</v>
      </c>
      <c r="B18" s="55">
        <f>IF(ISERROR(VLOOKUP($A18,'Základní kolo'!$B$7:$M$120,4,FALSE)),"",VLOOKUP($A18,'Základní kolo'!$B$7:$M$120,4,FALSE))</f>
      </c>
      <c r="C18" s="56">
        <f>IF(ISERROR(VLOOKUP($A18,'Základní kolo'!$B$7:$M$120,5,FALSE)),"",VLOOKUP($A18,'Základní kolo'!$B$7:$M$120,5,FALSE))</f>
      </c>
      <c r="D18" s="57">
        <f>IF(ISERROR(VLOOKUP($A18,'Základní kolo'!$B$7:$M$120,6,FALSE)),"",VLOOKUP($A18,'Základní kolo'!$B$7:$M$120,6,FALSE))</f>
      </c>
      <c r="E18" s="58">
        <f>IF(ISERROR(VLOOKUP($A18,'Základní kolo'!$B$7:$M$120,7,FALSE)),"",VLOOKUP($A18,'Základní kolo'!$B$7:$M$120,7,FALSE))</f>
      </c>
      <c r="F18" s="57">
        <f>IF(ISERROR(VLOOKUP($A18,'Základní kolo'!$B$7:$M$120,8,FALSE)),"",VLOOKUP($A18,'Základní kolo'!$B$7:$M$120,8,FALSE))</f>
      </c>
      <c r="G18" s="58">
        <f>IF(ISERROR(VLOOKUP($A18,'Základní kolo'!$B$7:$M$120,9,FALSE)),"",VLOOKUP($A18,'Základní kolo'!$B$7:$M$120,9,FALSE))</f>
      </c>
      <c r="H18" s="59">
        <f>IF(ISERROR(VLOOKUP($A18,'Základní kolo'!$B$7:$M$120,10,FALSE)),"",VLOOKUP($A18,'Základní kolo'!$B$7:$M$120,10,FALSE))</f>
      </c>
      <c r="I18" s="59">
        <f>IF(ISERROR(VLOOKUP($A18,'Základní kolo'!$B$7:$M$120,11,FALSE)),"",VLOOKUP($A18,'Základní kolo'!$B$7:$M$120,11,FALSE))</f>
      </c>
      <c r="J18" s="60">
        <f>IF(ISERROR(VLOOKUP($A18,'Základní kolo'!$B$7:$M$120,12,FALSE)),"",VLOOKUP($A18,'Základní kolo'!$B$7:$M$120,12,FALSE))</f>
      </c>
    </row>
    <row r="19" spans="1:10" ht="12.75">
      <c r="A19" s="1">
        <v>13</v>
      </c>
      <c r="B19" s="55">
        <f>IF(ISERROR(VLOOKUP($A19,'Základní kolo'!$B$7:$M$120,4,FALSE)),"",VLOOKUP($A19,'Základní kolo'!$B$7:$M$120,4,FALSE))</f>
      </c>
      <c r="C19" s="56">
        <f>IF(ISERROR(VLOOKUP($A19,'Základní kolo'!$B$7:$M$120,5,FALSE)),"",VLOOKUP($A19,'Základní kolo'!$B$7:$M$120,5,FALSE))</f>
      </c>
      <c r="D19" s="57">
        <f>IF(ISERROR(VLOOKUP($A19,'Základní kolo'!$B$7:$M$120,6,FALSE)),"",VLOOKUP($A19,'Základní kolo'!$B$7:$M$120,6,FALSE))</f>
      </c>
      <c r="E19" s="58">
        <f>IF(ISERROR(VLOOKUP($A19,'Základní kolo'!$B$7:$M$120,7,FALSE)),"",VLOOKUP($A19,'Základní kolo'!$B$7:$M$120,7,FALSE))</f>
      </c>
      <c r="F19" s="57">
        <f>IF(ISERROR(VLOOKUP($A19,'Základní kolo'!$B$7:$M$120,8,FALSE)),"",VLOOKUP($A19,'Základní kolo'!$B$7:$M$120,8,FALSE))</f>
      </c>
      <c r="G19" s="58">
        <f>IF(ISERROR(VLOOKUP($A19,'Základní kolo'!$B$7:$M$120,9,FALSE)),"",VLOOKUP($A19,'Základní kolo'!$B$7:$M$120,9,FALSE))</f>
      </c>
      <c r="H19" s="59">
        <f>IF(ISERROR(VLOOKUP($A19,'Základní kolo'!$B$7:$M$120,10,FALSE)),"",VLOOKUP($A19,'Základní kolo'!$B$7:$M$120,10,FALSE))</f>
      </c>
      <c r="I19" s="59">
        <f>IF(ISERROR(VLOOKUP($A19,'Základní kolo'!$B$7:$M$120,11,FALSE)),"",VLOOKUP($A19,'Základní kolo'!$B$7:$M$120,11,FALSE))</f>
      </c>
      <c r="J19" s="60">
        <f>IF(ISERROR(VLOOKUP($A19,'Základní kolo'!$B$7:$M$120,12,FALSE)),"",VLOOKUP($A19,'Základní kolo'!$B$7:$M$120,12,FALSE))</f>
      </c>
    </row>
    <row r="20" spans="1:10" ht="12.75">
      <c r="A20" s="1">
        <v>14</v>
      </c>
      <c r="B20" s="55">
        <f>IF(ISERROR(VLOOKUP($A20,'Základní kolo'!$B$7:$M$120,4,FALSE)),"",VLOOKUP($A20,'Základní kolo'!$B$7:$M$120,4,FALSE))</f>
      </c>
      <c r="C20" s="56">
        <f>IF(ISERROR(VLOOKUP($A20,'Základní kolo'!$B$7:$M$120,5,FALSE)),"",VLOOKUP($A20,'Základní kolo'!$B$7:$M$120,5,FALSE))</f>
      </c>
      <c r="D20" s="57">
        <f>IF(ISERROR(VLOOKUP($A20,'Základní kolo'!$B$7:$M$120,6,FALSE)),"",VLOOKUP($A20,'Základní kolo'!$B$7:$M$120,6,FALSE))</f>
      </c>
      <c r="E20" s="58">
        <f>IF(ISERROR(VLOOKUP($A20,'Základní kolo'!$B$7:$M$120,7,FALSE)),"",VLOOKUP($A20,'Základní kolo'!$B$7:$M$120,7,FALSE))</f>
      </c>
      <c r="F20" s="57">
        <f>IF(ISERROR(VLOOKUP($A20,'Základní kolo'!$B$7:$M$120,8,FALSE)),"",VLOOKUP($A20,'Základní kolo'!$B$7:$M$120,8,FALSE))</f>
      </c>
      <c r="G20" s="58">
        <f>IF(ISERROR(VLOOKUP($A20,'Základní kolo'!$B$7:$M$120,9,FALSE)),"",VLOOKUP($A20,'Základní kolo'!$B$7:$M$120,9,FALSE))</f>
      </c>
      <c r="H20" s="59">
        <f>IF(ISERROR(VLOOKUP($A20,'Základní kolo'!$B$7:$M$120,10,FALSE)),"",VLOOKUP($A20,'Základní kolo'!$B$7:$M$120,10,FALSE))</f>
      </c>
      <c r="I20" s="59">
        <f>IF(ISERROR(VLOOKUP($A20,'Základní kolo'!$B$7:$M$120,11,FALSE)),"",VLOOKUP($A20,'Základní kolo'!$B$7:$M$120,11,FALSE))</f>
      </c>
      <c r="J20" s="60">
        <f>IF(ISERROR(VLOOKUP($A20,'Základní kolo'!$B$7:$M$120,12,FALSE)),"",VLOOKUP($A20,'Základní kolo'!$B$7:$M$120,12,FALSE))</f>
      </c>
    </row>
    <row r="21" spans="1:10" ht="12.75">
      <c r="A21" s="1">
        <v>15</v>
      </c>
      <c r="B21" s="55">
        <f>IF(ISERROR(VLOOKUP($A21,'Základní kolo'!$B$7:$M$120,4,FALSE)),"",VLOOKUP($A21,'Základní kolo'!$B$7:$M$120,4,FALSE))</f>
      </c>
      <c r="C21" s="56">
        <f>IF(ISERROR(VLOOKUP($A21,'Základní kolo'!$B$7:$M$120,5,FALSE)),"",VLOOKUP($A21,'Základní kolo'!$B$7:$M$120,5,FALSE))</f>
      </c>
      <c r="D21" s="57">
        <f>IF(ISERROR(VLOOKUP($A21,'Základní kolo'!$B$7:$M$120,6,FALSE)),"",VLOOKUP($A21,'Základní kolo'!$B$7:$M$120,6,FALSE))</f>
      </c>
      <c r="E21" s="58">
        <f>IF(ISERROR(VLOOKUP($A21,'Základní kolo'!$B$7:$M$120,7,FALSE)),"",VLOOKUP($A21,'Základní kolo'!$B$7:$M$120,7,FALSE))</f>
      </c>
      <c r="F21" s="57">
        <f>IF(ISERROR(VLOOKUP($A21,'Základní kolo'!$B$7:$M$120,8,FALSE)),"",VLOOKUP($A21,'Základní kolo'!$B$7:$M$120,8,FALSE))</f>
      </c>
      <c r="G21" s="58">
        <f>IF(ISERROR(VLOOKUP($A21,'Základní kolo'!$B$7:$M$120,9,FALSE)),"",VLOOKUP($A21,'Základní kolo'!$B$7:$M$120,9,FALSE))</f>
      </c>
      <c r="H21" s="59">
        <f>IF(ISERROR(VLOOKUP($A21,'Základní kolo'!$B$7:$M$120,10,FALSE)),"",VLOOKUP($A21,'Základní kolo'!$B$7:$M$120,10,FALSE))</f>
      </c>
      <c r="I21" s="59">
        <f>IF(ISERROR(VLOOKUP($A21,'Základní kolo'!$B$7:$M$120,11,FALSE)),"",VLOOKUP($A21,'Základní kolo'!$B$7:$M$120,11,FALSE))</f>
      </c>
      <c r="J21" s="60">
        <f>IF(ISERROR(VLOOKUP($A21,'Základní kolo'!$B$7:$M$120,12,FALSE)),"",VLOOKUP($A21,'Základní kolo'!$B$7:$M$120,12,FALSE))</f>
      </c>
    </row>
    <row r="22" spans="1:10" ht="12.75">
      <c r="A22" s="1">
        <v>16</v>
      </c>
      <c r="B22" s="55">
        <f>IF(ISERROR(VLOOKUP($A22,'Základní kolo'!$B$7:$M$120,4,FALSE)),"",VLOOKUP($A22,'Základní kolo'!$B$7:$M$120,4,FALSE))</f>
      </c>
      <c r="C22" s="56">
        <f>IF(ISERROR(VLOOKUP($A22,'Základní kolo'!$B$7:$M$120,5,FALSE)),"",VLOOKUP($A22,'Základní kolo'!$B$7:$M$120,5,FALSE))</f>
      </c>
      <c r="D22" s="57">
        <f>IF(ISERROR(VLOOKUP($A22,'Základní kolo'!$B$7:$M$120,6,FALSE)),"",VLOOKUP($A22,'Základní kolo'!$B$7:$M$120,6,FALSE))</f>
      </c>
      <c r="E22" s="58">
        <f>IF(ISERROR(VLOOKUP($A22,'Základní kolo'!$B$7:$M$120,7,FALSE)),"",VLOOKUP($A22,'Základní kolo'!$B$7:$M$120,7,FALSE))</f>
      </c>
      <c r="F22" s="57">
        <f>IF(ISERROR(VLOOKUP($A22,'Základní kolo'!$B$7:$M$120,8,FALSE)),"",VLOOKUP($A22,'Základní kolo'!$B$7:$M$120,8,FALSE))</f>
      </c>
      <c r="G22" s="58">
        <f>IF(ISERROR(VLOOKUP($A22,'Základní kolo'!$B$7:$M$120,9,FALSE)),"",VLOOKUP($A22,'Základní kolo'!$B$7:$M$120,9,FALSE))</f>
      </c>
      <c r="H22" s="59">
        <f>IF(ISERROR(VLOOKUP($A22,'Základní kolo'!$B$7:$M$120,10,FALSE)),"",VLOOKUP($A22,'Základní kolo'!$B$7:$M$120,10,FALSE))</f>
      </c>
      <c r="I22" s="59">
        <f>IF(ISERROR(VLOOKUP($A22,'Základní kolo'!$B$7:$M$120,11,FALSE)),"",VLOOKUP($A22,'Základní kolo'!$B$7:$M$120,11,FALSE))</f>
      </c>
      <c r="J22" s="60">
        <f>IF(ISERROR(VLOOKUP($A22,'Základní kolo'!$B$7:$M$120,12,FALSE)),"",VLOOKUP($A22,'Základní kolo'!$B$7:$M$120,12,FALSE))</f>
      </c>
    </row>
    <row r="23" spans="1:10" ht="12.75">
      <c r="A23" s="1">
        <v>17</v>
      </c>
      <c r="B23" s="55">
        <f>IF(ISERROR(VLOOKUP($A23,'Základní kolo'!$B$7:$M$120,4,FALSE)),"",VLOOKUP($A23,'Základní kolo'!$B$7:$M$120,4,FALSE))</f>
      </c>
      <c r="C23" s="56">
        <f>IF(ISERROR(VLOOKUP($A23,'Základní kolo'!$B$7:$M$120,5,FALSE)),"",VLOOKUP($A23,'Základní kolo'!$B$7:$M$120,5,FALSE))</f>
      </c>
      <c r="D23" s="57">
        <f>IF(ISERROR(VLOOKUP($A23,'Základní kolo'!$B$7:$M$120,6,FALSE)),"",VLOOKUP($A23,'Základní kolo'!$B$7:$M$120,6,FALSE))</f>
      </c>
      <c r="E23" s="58">
        <f>IF(ISERROR(VLOOKUP($A23,'Základní kolo'!$B$7:$M$120,7,FALSE)),"",VLOOKUP($A23,'Základní kolo'!$B$7:$M$120,7,FALSE))</f>
      </c>
      <c r="F23" s="57">
        <f>IF(ISERROR(VLOOKUP($A23,'Základní kolo'!$B$7:$M$120,8,FALSE)),"",VLOOKUP($A23,'Základní kolo'!$B$7:$M$120,8,FALSE))</f>
      </c>
      <c r="G23" s="58">
        <f>IF(ISERROR(VLOOKUP($A23,'Základní kolo'!$B$7:$M$120,9,FALSE)),"",VLOOKUP($A23,'Základní kolo'!$B$7:$M$120,9,FALSE))</f>
      </c>
      <c r="H23" s="59">
        <f>IF(ISERROR(VLOOKUP($A23,'Základní kolo'!$B$7:$M$120,10,FALSE)),"",VLOOKUP($A23,'Základní kolo'!$B$7:$M$120,10,FALSE))</f>
      </c>
      <c r="I23" s="59">
        <f>IF(ISERROR(VLOOKUP($A23,'Základní kolo'!$B$7:$M$120,11,FALSE)),"",VLOOKUP($A23,'Základní kolo'!$B$7:$M$120,11,FALSE))</f>
      </c>
      <c r="J23" s="60">
        <f>IF(ISERROR(VLOOKUP($A23,'Základní kolo'!$B$7:$M$120,12,FALSE)),"",VLOOKUP($A23,'Základní kolo'!$B$7:$M$120,12,FALSE))</f>
      </c>
    </row>
    <row r="24" spans="1:10" ht="12.75">
      <c r="A24" s="1">
        <v>18</v>
      </c>
      <c r="B24" s="55">
        <f>IF(ISERROR(VLOOKUP($A24,'Základní kolo'!$B$7:$M$120,4,FALSE)),"",VLOOKUP($A24,'Základní kolo'!$B$7:$M$120,4,FALSE))</f>
      </c>
      <c r="C24" s="56">
        <f>IF(ISERROR(VLOOKUP($A24,'Základní kolo'!$B$7:$M$120,5,FALSE)),"",VLOOKUP($A24,'Základní kolo'!$B$7:$M$120,5,FALSE))</f>
      </c>
      <c r="D24" s="57">
        <f>IF(ISERROR(VLOOKUP($A24,'Základní kolo'!$B$7:$M$120,6,FALSE)),"",VLOOKUP($A24,'Základní kolo'!$B$7:$M$120,6,FALSE))</f>
      </c>
      <c r="E24" s="58">
        <f>IF(ISERROR(VLOOKUP($A24,'Základní kolo'!$B$7:$M$120,7,FALSE)),"",VLOOKUP($A24,'Základní kolo'!$B$7:$M$120,7,FALSE))</f>
      </c>
      <c r="F24" s="57">
        <f>IF(ISERROR(VLOOKUP($A24,'Základní kolo'!$B$7:$M$120,8,FALSE)),"",VLOOKUP($A24,'Základní kolo'!$B$7:$M$120,8,FALSE))</f>
      </c>
      <c r="G24" s="58">
        <f>IF(ISERROR(VLOOKUP($A24,'Základní kolo'!$B$7:$M$120,9,FALSE)),"",VLOOKUP($A24,'Základní kolo'!$B$7:$M$120,9,FALSE))</f>
      </c>
      <c r="H24" s="59">
        <f>IF(ISERROR(VLOOKUP($A24,'Základní kolo'!$B$7:$M$120,10,FALSE)),"",VLOOKUP($A24,'Základní kolo'!$B$7:$M$120,10,FALSE))</f>
      </c>
      <c r="I24" s="59">
        <f>IF(ISERROR(VLOOKUP($A24,'Základní kolo'!$B$7:$M$120,11,FALSE)),"",VLOOKUP($A24,'Základní kolo'!$B$7:$M$120,11,FALSE))</f>
      </c>
      <c r="J24" s="60">
        <f>IF(ISERROR(VLOOKUP($A24,'Základní kolo'!$B$7:$M$120,12,FALSE)),"",VLOOKUP($A24,'Základní kolo'!$B$7:$M$120,12,FALSE))</f>
      </c>
    </row>
    <row r="25" spans="1:10" ht="12.75">
      <c r="A25" s="1">
        <v>19</v>
      </c>
      <c r="B25" s="55">
        <f>IF(ISERROR(VLOOKUP($A25,'Základní kolo'!$B$7:$M$120,4,FALSE)),"",VLOOKUP($A25,'Základní kolo'!$B$7:$M$120,4,FALSE))</f>
      </c>
      <c r="C25" s="56">
        <f>IF(ISERROR(VLOOKUP($A25,'Základní kolo'!$B$7:$M$120,5,FALSE)),"",VLOOKUP($A25,'Základní kolo'!$B$7:$M$120,5,FALSE))</f>
      </c>
      <c r="D25" s="57">
        <f>IF(ISERROR(VLOOKUP($A25,'Základní kolo'!$B$7:$M$120,6,FALSE)),"",VLOOKUP($A25,'Základní kolo'!$B$7:$M$120,6,FALSE))</f>
      </c>
      <c r="E25" s="58">
        <f>IF(ISERROR(VLOOKUP($A25,'Základní kolo'!$B$7:$M$120,7,FALSE)),"",VLOOKUP($A25,'Základní kolo'!$B$7:$M$120,7,FALSE))</f>
      </c>
      <c r="F25" s="57">
        <f>IF(ISERROR(VLOOKUP($A25,'Základní kolo'!$B$7:$M$120,8,FALSE)),"",VLOOKUP($A25,'Základní kolo'!$B$7:$M$120,8,FALSE))</f>
      </c>
      <c r="G25" s="58">
        <f>IF(ISERROR(VLOOKUP($A25,'Základní kolo'!$B$7:$M$120,9,FALSE)),"",VLOOKUP($A25,'Základní kolo'!$B$7:$M$120,9,FALSE))</f>
      </c>
      <c r="H25" s="59">
        <f>IF(ISERROR(VLOOKUP($A25,'Základní kolo'!$B$7:$M$120,10,FALSE)),"",VLOOKUP($A25,'Základní kolo'!$B$7:$M$120,10,FALSE))</f>
      </c>
      <c r="I25" s="59">
        <f>IF(ISERROR(VLOOKUP($A25,'Základní kolo'!$B$7:$M$120,11,FALSE)),"",VLOOKUP($A25,'Základní kolo'!$B$7:$M$120,11,FALSE))</f>
      </c>
      <c r="J25" s="60">
        <f>IF(ISERROR(VLOOKUP($A25,'Základní kolo'!$B$7:$M$120,12,FALSE)),"",VLOOKUP($A25,'Základní kolo'!$B$7:$M$120,12,FALSE))</f>
      </c>
    </row>
    <row r="26" spans="1:10" ht="12.75">
      <c r="A26" s="1">
        <v>20</v>
      </c>
      <c r="B26" s="55">
        <f>IF(ISERROR(VLOOKUP($A26,'Základní kolo'!$B$7:$M$120,4,FALSE)),"",VLOOKUP($A26,'Základní kolo'!$B$7:$M$120,4,FALSE))</f>
      </c>
      <c r="C26" s="56">
        <f>IF(ISERROR(VLOOKUP($A26,'Základní kolo'!$B$7:$M$120,5,FALSE)),"",VLOOKUP($A26,'Základní kolo'!$B$7:$M$120,5,FALSE))</f>
      </c>
      <c r="D26" s="57">
        <f>IF(ISERROR(VLOOKUP($A26,'Základní kolo'!$B$7:$M$120,6,FALSE)),"",VLOOKUP($A26,'Základní kolo'!$B$7:$M$120,6,FALSE))</f>
      </c>
      <c r="E26" s="58">
        <f>IF(ISERROR(VLOOKUP($A26,'Základní kolo'!$B$7:$M$120,7,FALSE)),"",VLOOKUP($A26,'Základní kolo'!$B$7:$M$120,7,FALSE))</f>
      </c>
      <c r="F26" s="57">
        <f>IF(ISERROR(VLOOKUP($A26,'Základní kolo'!$B$7:$M$120,8,FALSE)),"",VLOOKUP($A26,'Základní kolo'!$B$7:$M$120,8,FALSE))</f>
      </c>
      <c r="G26" s="58">
        <f>IF(ISERROR(VLOOKUP($A26,'Základní kolo'!$B$7:$M$120,9,FALSE)),"",VLOOKUP($A26,'Základní kolo'!$B$7:$M$120,9,FALSE))</f>
      </c>
      <c r="H26" s="59">
        <f>IF(ISERROR(VLOOKUP($A26,'Základní kolo'!$B$7:$M$120,10,FALSE)),"",VLOOKUP($A26,'Základní kolo'!$B$7:$M$120,10,FALSE))</f>
      </c>
      <c r="I26" s="59">
        <f>IF(ISERROR(VLOOKUP($A26,'Základní kolo'!$B$7:$M$120,11,FALSE)),"",VLOOKUP($A26,'Základní kolo'!$B$7:$M$120,11,FALSE))</f>
      </c>
      <c r="J26" s="60">
        <f>IF(ISERROR(VLOOKUP($A26,'Základní kolo'!$B$7:$M$120,12,FALSE)),"",VLOOKUP($A26,'Základní kolo'!$B$7:$M$120,12,FALSE))</f>
      </c>
    </row>
    <row r="27" spans="1:10" ht="12.75">
      <c r="A27" s="1">
        <v>21</v>
      </c>
      <c r="B27" s="55">
        <f>IF(ISERROR(VLOOKUP($A27,'Základní kolo'!$B$7:$M$120,4,FALSE)),"",VLOOKUP($A27,'Základní kolo'!$B$7:$M$120,4,FALSE))</f>
      </c>
      <c r="C27" s="56">
        <f>IF(ISERROR(VLOOKUP($A27,'Základní kolo'!$B$7:$M$120,5,FALSE)),"",VLOOKUP($A27,'Základní kolo'!$B$7:$M$120,5,FALSE))</f>
      </c>
      <c r="D27" s="57">
        <f>IF(ISERROR(VLOOKUP($A27,'Základní kolo'!$B$7:$M$120,6,FALSE)),"",VLOOKUP($A27,'Základní kolo'!$B$7:$M$120,6,FALSE))</f>
      </c>
      <c r="E27" s="58">
        <f>IF(ISERROR(VLOOKUP($A27,'Základní kolo'!$B$7:$M$120,7,FALSE)),"",VLOOKUP($A27,'Základní kolo'!$B$7:$M$120,7,FALSE))</f>
      </c>
      <c r="F27" s="57">
        <f>IF(ISERROR(VLOOKUP($A27,'Základní kolo'!$B$7:$M$120,8,FALSE)),"",VLOOKUP($A27,'Základní kolo'!$B$7:$M$120,8,FALSE))</f>
      </c>
      <c r="G27" s="58">
        <f>IF(ISERROR(VLOOKUP($A27,'Základní kolo'!$B$7:$M$120,9,FALSE)),"",VLOOKUP($A27,'Základní kolo'!$B$7:$M$120,9,FALSE))</f>
      </c>
      <c r="H27" s="59">
        <f>IF(ISERROR(VLOOKUP($A27,'Základní kolo'!$B$7:$M$120,10,FALSE)),"",VLOOKUP($A27,'Základní kolo'!$B$7:$M$120,10,FALSE))</f>
      </c>
      <c r="I27" s="59">
        <f>IF(ISERROR(VLOOKUP($A27,'Základní kolo'!$B$7:$M$120,11,FALSE)),"",VLOOKUP($A27,'Základní kolo'!$B$7:$M$120,11,FALSE))</f>
      </c>
      <c r="J27" s="60">
        <f>IF(ISERROR(VLOOKUP($A27,'Základní kolo'!$B$7:$M$120,12,FALSE)),"",VLOOKUP($A27,'Základní kolo'!$B$7:$M$120,12,FALSE))</f>
      </c>
    </row>
    <row r="28" spans="1:10" ht="12.75">
      <c r="A28" s="1">
        <v>22</v>
      </c>
      <c r="B28" s="55">
        <f>IF(ISERROR(VLOOKUP($A28,'Základní kolo'!$B$7:$M$120,4,FALSE)),"",VLOOKUP($A28,'Základní kolo'!$B$7:$M$120,4,FALSE))</f>
      </c>
      <c r="C28" s="56">
        <f>IF(ISERROR(VLOOKUP($A28,'Základní kolo'!$B$7:$M$120,5,FALSE)),"",VLOOKUP($A28,'Základní kolo'!$B$7:$M$120,5,FALSE))</f>
      </c>
      <c r="D28" s="57">
        <f>IF(ISERROR(VLOOKUP($A28,'Základní kolo'!$B$7:$M$120,6,FALSE)),"",VLOOKUP($A28,'Základní kolo'!$B$7:$M$120,6,FALSE))</f>
      </c>
      <c r="E28" s="58">
        <f>IF(ISERROR(VLOOKUP($A28,'Základní kolo'!$B$7:$M$120,7,FALSE)),"",VLOOKUP($A28,'Základní kolo'!$B$7:$M$120,7,FALSE))</f>
      </c>
      <c r="F28" s="57">
        <f>IF(ISERROR(VLOOKUP($A28,'Základní kolo'!$B$7:$M$120,8,FALSE)),"",VLOOKUP($A28,'Základní kolo'!$B$7:$M$120,8,FALSE))</f>
      </c>
      <c r="G28" s="58">
        <f>IF(ISERROR(VLOOKUP($A28,'Základní kolo'!$B$7:$M$120,9,FALSE)),"",VLOOKUP($A28,'Základní kolo'!$B$7:$M$120,9,FALSE))</f>
      </c>
      <c r="H28" s="59">
        <f>IF(ISERROR(VLOOKUP($A28,'Základní kolo'!$B$7:$M$120,10,FALSE)),"",VLOOKUP($A28,'Základní kolo'!$B$7:$M$120,10,FALSE))</f>
      </c>
      <c r="I28" s="59">
        <f>IF(ISERROR(VLOOKUP($A28,'Základní kolo'!$B$7:$M$120,11,FALSE)),"",VLOOKUP($A28,'Základní kolo'!$B$7:$M$120,11,FALSE))</f>
      </c>
      <c r="J28" s="60">
        <f>IF(ISERROR(VLOOKUP($A28,'Základní kolo'!$B$7:$M$120,12,FALSE)),"",VLOOKUP($A28,'Základní kolo'!$B$7:$M$120,12,FALSE))</f>
      </c>
    </row>
    <row r="29" spans="1:10" ht="12.75">
      <c r="A29" s="1">
        <v>23</v>
      </c>
      <c r="B29" s="55">
        <f>IF(ISERROR(VLOOKUP($A29,'Základní kolo'!$B$7:$M$120,4,FALSE)),"",VLOOKUP($A29,'Základní kolo'!$B$7:$M$120,4,FALSE))</f>
      </c>
      <c r="C29" s="56">
        <f>IF(ISERROR(VLOOKUP($A29,'Základní kolo'!$B$7:$M$120,5,FALSE)),"",VLOOKUP($A29,'Základní kolo'!$B$7:$M$120,5,FALSE))</f>
      </c>
      <c r="D29" s="57">
        <f>IF(ISERROR(VLOOKUP($A29,'Základní kolo'!$B$7:$M$120,6,FALSE)),"",VLOOKUP($A29,'Základní kolo'!$B$7:$M$120,6,FALSE))</f>
      </c>
      <c r="E29" s="58">
        <f>IF(ISERROR(VLOOKUP($A29,'Základní kolo'!$B$7:$M$120,7,FALSE)),"",VLOOKUP($A29,'Základní kolo'!$B$7:$M$120,7,FALSE))</f>
      </c>
      <c r="F29" s="57">
        <f>IF(ISERROR(VLOOKUP($A29,'Základní kolo'!$B$7:$M$120,8,FALSE)),"",VLOOKUP($A29,'Základní kolo'!$B$7:$M$120,8,FALSE))</f>
      </c>
      <c r="G29" s="58">
        <f>IF(ISERROR(VLOOKUP($A29,'Základní kolo'!$B$7:$M$120,9,FALSE)),"",VLOOKUP($A29,'Základní kolo'!$B$7:$M$120,9,FALSE))</f>
      </c>
      <c r="H29" s="59">
        <f>IF(ISERROR(VLOOKUP($A29,'Základní kolo'!$B$7:$M$120,10,FALSE)),"",VLOOKUP($A29,'Základní kolo'!$B$7:$M$120,10,FALSE))</f>
      </c>
      <c r="I29" s="59">
        <f>IF(ISERROR(VLOOKUP($A29,'Základní kolo'!$B$7:$M$120,11,FALSE)),"",VLOOKUP($A29,'Základní kolo'!$B$7:$M$120,11,FALSE))</f>
      </c>
      <c r="J29" s="60">
        <f>IF(ISERROR(VLOOKUP($A29,'Základní kolo'!$B$7:$M$120,12,FALSE)),"",VLOOKUP($A29,'Základní kolo'!$B$7:$M$120,12,FALSE))</f>
      </c>
    </row>
    <row r="30" spans="1:10" ht="12.75">
      <c r="A30" s="1">
        <v>24</v>
      </c>
      <c r="B30" s="55">
        <f>IF(ISERROR(VLOOKUP($A30,'Základní kolo'!$B$7:$M$120,4,FALSE)),"",VLOOKUP($A30,'Základní kolo'!$B$7:$M$120,4,FALSE))</f>
      </c>
      <c r="C30" s="56">
        <f>IF(ISERROR(VLOOKUP($A30,'Základní kolo'!$B$7:$M$120,5,FALSE)),"",VLOOKUP($A30,'Základní kolo'!$B$7:$M$120,5,FALSE))</f>
      </c>
      <c r="D30" s="57">
        <f>IF(ISERROR(VLOOKUP($A30,'Základní kolo'!$B$7:$M$120,6,FALSE)),"",VLOOKUP($A30,'Základní kolo'!$B$7:$M$120,6,FALSE))</f>
      </c>
      <c r="E30" s="58">
        <f>IF(ISERROR(VLOOKUP($A30,'Základní kolo'!$B$7:$M$120,7,FALSE)),"",VLOOKUP($A30,'Základní kolo'!$B$7:$M$120,7,FALSE))</f>
      </c>
      <c r="F30" s="57">
        <f>IF(ISERROR(VLOOKUP($A30,'Základní kolo'!$B$7:$M$120,8,FALSE)),"",VLOOKUP($A30,'Základní kolo'!$B$7:$M$120,8,FALSE))</f>
      </c>
      <c r="G30" s="58">
        <f>IF(ISERROR(VLOOKUP($A30,'Základní kolo'!$B$7:$M$120,9,FALSE)),"",VLOOKUP($A30,'Základní kolo'!$B$7:$M$120,9,FALSE))</f>
      </c>
      <c r="H30" s="59">
        <f>IF(ISERROR(VLOOKUP($A30,'Základní kolo'!$B$7:$M$120,10,FALSE)),"",VLOOKUP($A30,'Základní kolo'!$B$7:$M$120,10,FALSE))</f>
      </c>
      <c r="I30" s="59">
        <f>IF(ISERROR(VLOOKUP($A30,'Základní kolo'!$B$7:$M$120,11,FALSE)),"",VLOOKUP($A30,'Základní kolo'!$B$7:$M$120,11,FALSE))</f>
      </c>
      <c r="J30" s="60">
        <f>IF(ISERROR(VLOOKUP($A30,'Základní kolo'!$B$7:$M$120,12,FALSE)),"",VLOOKUP($A30,'Základní kolo'!$B$7:$M$120,12,FALSE))</f>
      </c>
    </row>
    <row r="31" spans="1:10" ht="12.75">
      <c r="A31" s="1">
        <v>25</v>
      </c>
      <c r="B31" s="55">
        <f>IF(ISERROR(VLOOKUP($A31,'Základní kolo'!$B$7:$M$120,4,FALSE)),"",VLOOKUP($A31,'Základní kolo'!$B$7:$M$120,4,FALSE))</f>
      </c>
      <c r="C31" s="56">
        <f>IF(ISERROR(VLOOKUP($A31,'Základní kolo'!$B$7:$M$120,5,FALSE)),"",VLOOKUP($A31,'Základní kolo'!$B$7:$M$120,5,FALSE))</f>
      </c>
      <c r="D31" s="57">
        <f>IF(ISERROR(VLOOKUP($A31,'Základní kolo'!$B$7:$M$120,6,FALSE)),"",VLOOKUP($A31,'Základní kolo'!$B$7:$M$120,6,FALSE))</f>
      </c>
      <c r="E31" s="58">
        <f>IF(ISERROR(VLOOKUP($A31,'Základní kolo'!$B$7:$M$120,7,FALSE)),"",VLOOKUP($A31,'Základní kolo'!$B$7:$M$120,7,FALSE))</f>
      </c>
      <c r="F31" s="57">
        <f>IF(ISERROR(VLOOKUP($A31,'Základní kolo'!$B$7:$M$120,8,FALSE)),"",VLOOKUP($A31,'Základní kolo'!$B$7:$M$120,8,FALSE))</f>
      </c>
      <c r="G31" s="58">
        <f>IF(ISERROR(VLOOKUP($A31,'Základní kolo'!$B$7:$M$120,9,FALSE)),"",VLOOKUP($A31,'Základní kolo'!$B$7:$M$120,9,FALSE))</f>
      </c>
      <c r="H31" s="59">
        <f>IF(ISERROR(VLOOKUP($A31,'Základní kolo'!$B$7:$M$120,10,FALSE)),"",VLOOKUP($A31,'Základní kolo'!$B$7:$M$120,10,FALSE))</f>
      </c>
      <c r="I31" s="59">
        <f>IF(ISERROR(VLOOKUP($A31,'Základní kolo'!$B$7:$M$120,11,FALSE)),"",VLOOKUP($A31,'Základní kolo'!$B$7:$M$120,11,FALSE))</f>
      </c>
      <c r="J31" s="60">
        <f>IF(ISERROR(VLOOKUP($A31,'Základní kolo'!$B$7:$M$120,12,FALSE)),"",VLOOKUP($A31,'Základní kolo'!$B$7:$M$120,12,FALSE))</f>
      </c>
    </row>
    <row r="32" spans="1:10" ht="12.75">
      <c r="A32" s="1">
        <v>26</v>
      </c>
      <c r="B32" s="55">
        <f>IF(ISERROR(VLOOKUP($A32,'Základní kolo'!$B$7:$M$120,4,FALSE)),"",VLOOKUP($A32,'Základní kolo'!$B$7:$M$120,4,FALSE))</f>
      </c>
      <c r="C32" s="56">
        <f>IF(ISERROR(VLOOKUP($A32,'Základní kolo'!$B$7:$M$120,5,FALSE)),"",VLOOKUP($A32,'Základní kolo'!$B$7:$M$120,5,FALSE))</f>
      </c>
      <c r="D32" s="57">
        <f>IF(ISERROR(VLOOKUP($A32,'Základní kolo'!$B$7:$M$120,6,FALSE)),"",VLOOKUP($A32,'Základní kolo'!$B$7:$M$120,6,FALSE))</f>
      </c>
      <c r="E32" s="58">
        <f>IF(ISERROR(VLOOKUP($A32,'Základní kolo'!$B$7:$M$120,7,FALSE)),"",VLOOKUP($A32,'Základní kolo'!$B$7:$M$120,7,FALSE))</f>
      </c>
      <c r="F32" s="57">
        <f>IF(ISERROR(VLOOKUP($A32,'Základní kolo'!$B$7:$M$120,8,FALSE)),"",VLOOKUP($A32,'Základní kolo'!$B$7:$M$120,8,FALSE))</f>
      </c>
      <c r="G32" s="58">
        <f>IF(ISERROR(VLOOKUP($A32,'Základní kolo'!$B$7:$M$120,9,FALSE)),"",VLOOKUP($A32,'Základní kolo'!$B$7:$M$120,9,FALSE))</f>
      </c>
      <c r="H32" s="59">
        <f>IF(ISERROR(VLOOKUP($A32,'Základní kolo'!$B$7:$M$120,10,FALSE)),"",VLOOKUP($A32,'Základní kolo'!$B$7:$M$120,10,FALSE))</f>
      </c>
      <c r="I32" s="59">
        <f>IF(ISERROR(VLOOKUP($A32,'Základní kolo'!$B$7:$M$120,11,FALSE)),"",VLOOKUP($A32,'Základní kolo'!$B$7:$M$120,11,FALSE))</f>
      </c>
      <c r="J32" s="60">
        <f>IF(ISERROR(VLOOKUP($A32,'Základní kolo'!$B$7:$M$120,12,FALSE)),"",VLOOKUP($A32,'Základní kolo'!$B$7:$M$120,12,FALSE))</f>
      </c>
    </row>
    <row r="33" spans="1:10" ht="12.75">
      <c r="A33" s="1">
        <v>27</v>
      </c>
      <c r="B33" s="55">
        <f>IF(ISERROR(VLOOKUP($A33,'Základní kolo'!$B$7:$M$120,4,FALSE)),"",VLOOKUP($A33,'Základní kolo'!$B$7:$M$120,4,FALSE))</f>
      </c>
      <c r="C33" s="56">
        <f>IF(ISERROR(VLOOKUP($A33,'Základní kolo'!$B$7:$M$120,5,FALSE)),"",VLOOKUP($A33,'Základní kolo'!$B$7:$M$120,5,FALSE))</f>
      </c>
      <c r="D33" s="57">
        <f>IF(ISERROR(VLOOKUP($A33,'Základní kolo'!$B$7:$M$120,6,FALSE)),"",VLOOKUP($A33,'Základní kolo'!$B$7:$M$120,6,FALSE))</f>
      </c>
      <c r="E33" s="58">
        <f>IF(ISERROR(VLOOKUP($A33,'Základní kolo'!$B$7:$M$120,7,FALSE)),"",VLOOKUP($A33,'Základní kolo'!$B$7:$M$120,7,FALSE))</f>
      </c>
      <c r="F33" s="57">
        <f>IF(ISERROR(VLOOKUP($A33,'Základní kolo'!$B$7:$M$120,8,FALSE)),"",VLOOKUP($A33,'Základní kolo'!$B$7:$M$120,8,FALSE))</f>
      </c>
      <c r="G33" s="58">
        <f>IF(ISERROR(VLOOKUP($A33,'Základní kolo'!$B$7:$M$120,9,FALSE)),"",VLOOKUP($A33,'Základní kolo'!$B$7:$M$120,9,FALSE))</f>
      </c>
      <c r="H33" s="59">
        <f>IF(ISERROR(VLOOKUP($A33,'Základní kolo'!$B$7:$M$120,10,FALSE)),"",VLOOKUP($A33,'Základní kolo'!$B$7:$M$120,10,FALSE))</f>
      </c>
      <c r="I33" s="59">
        <f>IF(ISERROR(VLOOKUP($A33,'Základní kolo'!$B$7:$M$120,11,FALSE)),"",VLOOKUP($A33,'Základní kolo'!$B$7:$M$120,11,FALSE))</f>
      </c>
      <c r="J33" s="60">
        <f>IF(ISERROR(VLOOKUP($A33,'Základní kolo'!$B$7:$M$120,12,FALSE)),"",VLOOKUP($A33,'Základní kolo'!$B$7:$M$120,12,FALSE))</f>
      </c>
    </row>
    <row r="34" spans="1:10" ht="12.75">
      <c r="A34" s="1">
        <v>28</v>
      </c>
      <c r="B34" s="55">
        <f>IF(ISERROR(VLOOKUP($A34,'Základní kolo'!$B$7:$M$120,4,FALSE)),"",VLOOKUP($A34,'Základní kolo'!$B$7:$M$120,4,FALSE))</f>
      </c>
      <c r="C34" s="56">
        <f>IF(ISERROR(VLOOKUP($A34,'Základní kolo'!$B$7:$M$120,5,FALSE)),"",VLOOKUP($A34,'Základní kolo'!$B$7:$M$120,5,FALSE))</f>
      </c>
      <c r="D34" s="57">
        <f>IF(ISERROR(VLOOKUP($A34,'Základní kolo'!$B$7:$M$120,6,FALSE)),"",VLOOKUP($A34,'Základní kolo'!$B$7:$M$120,6,FALSE))</f>
      </c>
      <c r="E34" s="58">
        <f>IF(ISERROR(VLOOKUP($A34,'Základní kolo'!$B$7:$M$120,7,FALSE)),"",VLOOKUP($A34,'Základní kolo'!$B$7:$M$120,7,FALSE))</f>
      </c>
      <c r="F34" s="57">
        <f>IF(ISERROR(VLOOKUP($A34,'Základní kolo'!$B$7:$M$120,8,FALSE)),"",VLOOKUP($A34,'Základní kolo'!$B$7:$M$120,8,FALSE))</f>
      </c>
      <c r="G34" s="58">
        <f>IF(ISERROR(VLOOKUP($A34,'Základní kolo'!$B$7:$M$120,9,FALSE)),"",VLOOKUP($A34,'Základní kolo'!$B$7:$M$120,9,FALSE))</f>
      </c>
      <c r="H34" s="59">
        <f>IF(ISERROR(VLOOKUP($A34,'Základní kolo'!$B$7:$M$120,10,FALSE)),"",VLOOKUP($A34,'Základní kolo'!$B$7:$M$120,10,FALSE))</f>
      </c>
      <c r="I34" s="59">
        <f>IF(ISERROR(VLOOKUP($A34,'Základní kolo'!$B$7:$M$120,11,FALSE)),"",VLOOKUP($A34,'Základní kolo'!$B$7:$M$120,11,FALSE))</f>
      </c>
      <c r="J34" s="60">
        <f>IF(ISERROR(VLOOKUP($A34,'Základní kolo'!$B$7:$M$120,12,FALSE)),"",VLOOKUP($A34,'Základní kolo'!$B$7:$M$120,12,FALSE))</f>
      </c>
    </row>
    <row r="35" spans="1:10" ht="12.75">
      <c r="A35" s="1">
        <v>29</v>
      </c>
      <c r="B35" s="55">
        <f>IF(ISERROR(VLOOKUP($A35,'Základní kolo'!$B$7:$M$120,4,FALSE)),"",VLOOKUP($A35,'Základní kolo'!$B$7:$M$120,4,FALSE))</f>
      </c>
      <c r="C35" s="56">
        <f>IF(ISERROR(VLOOKUP($A35,'Základní kolo'!$B$7:$M$120,5,FALSE)),"",VLOOKUP($A35,'Základní kolo'!$B$7:$M$120,5,FALSE))</f>
      </c>
      <c r="D35" s="57">
        <f>IF(ISERROR(VLOOKUP($A35,'Základní kolo'!$B$7:$M$120,6,FALSE)),"",VLOOKUP($A35,'Základní kolo'!$B$7:$M$120,6,FALSE))</f>
      </c>
      <c r="E35" s="58">
        <f>IF(ISERROR(VLOOKUP($A35,'Základní kolo'!$B$7:$M$120,7,FALSE)),"",VLOOKUP($A35,'Základní kolo'!$B$7:$M$120,7,FALSE))</f>
      </c>
      <c r="F35" s="57">
        <f>IF(ISERROR(VLOOKUP($A35,'Základní kolo'!$B$7:$M$120,8,FALSE)),"",VLOOKUP($A35,'Základní kolo'!$B$7:$M$120,8,FALSE))</f>
      </c>
      <c r="G35" s="58">
        <f>IF(ISERROR(VLOOKUP($A35,'Základní kolo'!$B$7:$M$120,9,FALSE)),"",VLOOKUP($A35,'Základní kolo'!$B$7:$M$120,9,FALSE))</f>
      </c>
      <c r="H35" s="59">
        <f>IF(ISERROR(VLOOKUP($A35,'Základní kolo'!$B$7:$M$120,10,FALSE)),"",VLOOKUP($A35,'Základní kolo'!$B$7:$M$120,10,FALSE))</f>
      </c>
      <c r="I35" s="59">
        <f>IF(ISERROR(VLOOKUP($A35,'Základní kolo'!$B$7:$M$120,11,FALSE)),"",VLOOKUP($A35,'Základní kolo'!$B$7:$M$120,11,FALSE))</f>
      </c>
      <c r="J35" s="60">
        <f>IF(ISERROR(VLOOKUP($A35,'Základní kolo'!$B$7:$M$120,12,FALSE)),"",VLOOKUP($A35,'Základní kolo'!$B$7:$M$120,12,FALSE))</f>
      </c>
    </row>
    <row r="36" spans="1:10" ht="12.75">
      <c r="A36" s="1">
        <v>30</v>
      </c>
      <c r="B36" s="55">
        <f>IF(ISERROR(VLOOKUP($A36,'Základní kolo'!$B$7:$M$120,4,FALSE)),"",VLOOKUP($A36,'Základní kolo'!$B$7:$M$120,4,FALSE))</f>
      </c>
      <c r="C36" s="56">
        <f>IF(ISERROR(VLOOKUP($A36,'Základní kolo'!$B$7:$M$120,5,FALSE)),"",VLOOKUP($A36,'Základní kolo'!$B$7:$M$120,5,FALSE))</f>
      </c>
      <c r="D36" s="57">
        <f>IF(ISERROR(VLOOKUP($A36,'Základní kolo'!$B$7:$M$120,6,FALSE)),"",VLOOKUP($A36,'Základní kolo'!$B$7:$M$120,6,FALSE))</f>
      </c>
      <c r="E36" s="58">
        <f>IF(ISERROR(VLOOKUP($A36,'Základní kolo'!$B$7:$M$120,7,FALSE)),"",VLOOKUP($A36,'Základní kolo'!$B$7:$M$120,7,FALSE))</f>
      </c>
      <c r="F36" s="57">
        <f>IF(ISERROR(VLOOKUP($A36,'Základní kolo'!$B$7:$M$120,8,FALSE)),"",VLOOKUP($A36,'Základní kolo'!$B$7:$M$120,8,FALSE))</f>
      </c>
      <c r="G36" s="58">
        <f>IF(ISERROR(VLOOKUP($A36,'Základní kolo'!$B$7:$M$120,9,FALSE)),"",VLOOKUP($A36,'Základní kolo'!$B$7:$M$120,9,FALSE))</f>
      </c>
      <c r="H36" s="59">
        <f>IF(ISERROR(VLOOKUP($A36,'Základní kolo'!$B$7:$M$120,10,FALSE)),"",VLOOKUP($A36,'Základní kolo'!$B$7:$M$120,10,FALSE))</f>
      </c>
      <c r="I36" s="59">
        <f>IF(ISERROR(VLOOKUP($A36,'Základní kolo'!$B$7:$M$120,11,FALSE)),"",VLOOKUP($A36,'Základní kolo'!$B$7:$M$120,11,FALSE))</f>
      </c>
      <c r="J36" s="60">
        <f>IF(ISERROR(VLOOKUP($A36,'Základní kolo'!$B$7:$M$120,12,FALSE)),"",VLOOKUP($A36,'Základní kolo'!$B$7:$M$120,12,FALSE))</f>
      </c>
    </row>
    <row r="37" spans="1:10" ht="12.75">
      <c r="A37" s="1">
        <v>31</v>
      </c>
      <c r="B37" s="55">
        <f>IF(ISERROR(VLOOKUP($A37,'Základní kolo'!$B$7:$M$120,4,FALSE)),"",VLOOKUP($A37,'Základní kolo'!$B$7:$M$120,4,FALSE))</f>
      </c>
      <c r="C37" s="56">
        <f>IF(ISERROR(VLOOKUP($A37,'Základní kolo'!$B$7:$M$120,5,FALSE)),"",VLOOKUP($A37,'Základní kolo'!$B$7:$M$120,5,FALSE))</f>
      </c>
      <c r="D37" s="57">
        <f>IF(ISERROR(VLOOKUP($A37,'Základní kolo'!$B$7:$M$120,6,FALSE)),"",VLOOKUP($A37,'Základní kolo'!$B$7:$M$120,6,FALSE))</f>
      </c>
      <c r="E37" s="58">
        <f>IF(ISERROR(VLOOKUP($A37,'Základní kolo'!$B$7:$M$120,7,FALSE)),"",VLOOKUP($A37,'Základní kolo'!$B$7:$M$120,7,FALSE))</f>
      </c>
      <c r="F37" s="57">
        <f>IF(ISERROR(VLOOKUP($A37,'Základní kolo'!$B$7:$M$120,8,FALSE)),"",VLOOKUP($A37,'Základní kolo'!$B$7:$M$120,8,FALSE))</f>
      </c>
      <c r="G37" s="58">
        <f>IF(ISERROR(VLOOKUP($A37,'Základní kolo'!$B$7:$M$120,9,FALSE)),"",VLOOKUP($A37,'Základní kolo'!$B$7:$M$120,9,FALSE))</f>
      </c>
      <c r="H37" s="59">
        <f>IF(ISERROR(VLOOKUP($A37,'Základní kolo'!$B$7:$M$120,10,FALSE)),"",VLOOKUP($A37,'Základní kolo'!$B$7:$M$120,10,FALSE))</f>
      </c>
      <c r="I37" s="59">
        <f>IF(ISERROR(VLOOKUP($A37,'Základní kolo'!$B$7:$M$120,11,FALSE)),"",VLOOKUP($A37,'Základní kolo'!$B$7:$M$120,11,FALSE))</f>
      </c>
      <c r="J37" s="60">
        <f>IF(ISERROR(VLOOKUP($A37,'Základní kolo'!$B$7:$M$120,12,FALSE)),"",VLOOKUP($A37,'Základní kolo'!$B$7:$M$120,12,FALSE))</f>
      </c>
    </row>
    <row r="38" spans="1:10" ht="12.75">
      <c r="A38" s="1">
        <v>32</v>
      </c>
      <c r="B38" s="55">
        <f>IF(ISERROR(VLOOKUP($A38,'Základní kolo'!$B$7:$M$120,4,FALSE)),"",VLOOKUP($A38,'Základní kolo'!$B$7:$M$120,4,FALSE))</f>
      </c>
      <c r="C38" s="56">
        <f>IF(ISERROR(VLOOKUP($A38,'Základní kolo'!$B$7:$M$120,5,FALSE)),"",VLOOKUP($A38,'Základní kolo'!$B$7:$M$120,5,FALSE))</f>
      </c>
      <c r="D38" s="57">
        <f>IF(ISERROR(VLOOKUP($A38,'Základní kolo'!$B$7:$M$120,6,FALSE)),"",VLOOKUP($A38,'Základní kolo'!$B$7:$M$120,6,FALSE))</f>
      </c>
      <c r="E38" s="58">
        <f>IF(ISERROR(VLOOKUP($A38,'Základní kolo'!$B$7:$M$120,7,FALSE)),"",VLOOKUP($A38,'Základní kolo'!$B$7:$M$120,7,FALSE))</f>
      </c>
      <c r="F38" s="57">
        <f>IF(ISERROR(VLOOKUP($A38,'Základní kolo'!$B$7:$M$120,8,FALSE)),"",VLOOKUP($A38,'Základní kolo'!$B$7:$M$120,8,FALSE))</f>
      </c>
      <c r="G38" s="58">
        <f>IF(ISERROR(VLOOKUP($A38,'Základní kolo'!$B$7:$M$120,9,FALSE)),"",VLOOKUP($A38,'Základní kolo'!$B$7:$M$120,9,FALSE))</f>
      </c>
      <c r="H38" s="59">
        <f>IF(ISERROR(VLOOKUP($A38,'Základní kolo'!$B$7:$M$120,10,FALSE)),"",VLOOKUP($A38,'Základní kolo'!$B$7:$M$120,10,FALSE))</f>
      </c>
      <c r="I38" s="59">
        <f>IF(ISERROR(VLOOKUP($A38,'Základní kolo'!$B$7:$M$120,11,FALSE)),"",VLOOKUP($A38,'Základní kolo'!$B$7:$M$120,11,FALSE))</f>
      </c>
      <c r="J38" s="60">
        <f>IF(ISERROR(VLOOKUP($A38,'Základní kolo'!$B$7:$M$120,12,FALSE)),"",VLOOKUP($A38,'Základní kolo'!$B$7:$M$120,12,FALSE))</f>
      </c>
    </row>
    <row r="39" spans="1:10" ht="12.75">
      <c r="A39" s="1">
        <v>33</v>
      </c>
      <c r="B39" s="55">
        <f>IF(ISERROR(VLOOKUP($A39,'Základní kolo'!$B$7:$M$120,4,FALSE)),"",VLOOKUP($A39,'Základní kolo'!$B$7:$M$120,4,FALSE))</f>
      </c>
      <c r="C39" s="56">
        <f>IF(ISERROR(VLOOKUP($A39,'Základní kolo'!$B$7:$M$120,5,FALSE)),"",VLOOKUP($A39,'Základní kolo'!$B$7:$M$120,5,FALSE))</f>
      </c>
      <c r="D39" s="57">
        <f>IF(ISERROR(VLOOKUP($A39,'Základní kolo'!$B$7:$M$120,6,FALSE)),"",VLOOKUP($A39,'Základní kolo'!$B$7:$M$120,6,FALSE))</f>
      </c>
      <c r="E39" s="58">
        <f>IF(ISERROR(VLOOKUP($A39,'Základní kolo'!$B$7:$M$120,7,FALSE)),"",VLOOKUP($A39,'Základní kolo'!$B$7:$M$120,7,FALSE))</f>
      </c>
      <c r="F39" s="57">
        <f>IF(ISERROR(VLOOKUP($A39,'Základní kolo'!$B$7:$M$120,8,FALSE)),"",VLOOKUP($A39,'Základní kolo'!$B$7:$M$120,8,FALSE))</f>
      </c>
      <c r="G39" s="58">
        <f>IF(ISERROR(VLOOKUP($A39,'Základní kolo'!$B$7:$M$120,9,FALSE)),"",VLOOKUP($A39,'Základní kolo'!$B$7:$M$120,9,FALSE))</f>
      </c>
      <c r="H39" s="59">
        <f>IF(ISERROR(VLOOKUP($A39,'Základní kolo'!$B$7:$M$120,10,FALSE)),"",VLOOKUP($A39,'Základní kolo'!$B$7:$M$120,10,FALSE))</f>
      </c>
      <c r="I39" s="59">
        <f>IF(ISERROR(VLOOKUP($A39,'Základní kolo'!$B$7:$M$120,11,FALSE)),"",VLOOKUP($A39,'Základní kolo'!$B$7:$M$120,11,FALSE))</f>
      </c>
      <c r="J39" s="60">
        <f>IF(ISERROR(VLOOKUP($A39,'Základní kolo'!$B$7:$M$120,12,FALSE)),"",VLOOKUP($A39,'Základní kolo'!$B$7:$M$120,12,FALSE))</f>
      </c>
    </row>
    <row r="40" spans="1:10" ht="12.75">
      <c r="A40" s="1">
        <v>34</v>
      </c>
      <c r="B40" s="55">
        <f>IF(ISERROR(VLOOKUP($A40,'Základní kolo'!$B$7:$M$120,4,FALSE)),"",VLOOKUP($A40,'Základní kolo'!$B$7:$M$120,4,FALSE))</f>
      </c>
      <c r="C40" s="56">
        <f>IF(ISERROR(VLOOKUP($A40,'Základní kolo'!$B$7:$M$120,5,FALSE)),"",VLOOKUP($A40,'Základní kolo'!$B$7:$M$120,5,FALSE))</f>
      </c>
      <c r="D40" s="57">
        <f>IF(ISERROR(VLOOKUP($A40,'Základní kolo'!$B$7:$M$120,6,FALSE)),"",VLOOKUP($A40,'Základní kolo'!$B$7:$M$120,6,FALSE))</f>
      </c>
      <c r="E40" s="58">
        <f>IF(ISERROR(VLOOKUP($A40,'Základní kolo'!$B$7:$M$120,7,FALSE)),"",VLOOKUP($A40,'Základní kolo'!$B$7:$M$120,7,FALSE))</f>
      </c>
      <c r="F40" s="57">
        <f>IF(ISERROR(VLOOKUP($A40,'Základní kolo'!$B$7:$M$120,8,FALSE)),"",VLOOKUP($A40,'Základní kolo'!$B$7:$M$120,8,FALSE))</f>
      </c>
      <c r="G40" s="58">
        <f>IF(ISERROR(VLOOKUP($A40,'Základní kolo'!$B$7:$M$120,9,FALSE)),"",VLOOKUP($A40,'Základní kolo'!$B$7:$M$120,9,FALSE))</f>
      </c>
      <c r="H40" s="59">
        <f>IF(ISERROR(VLOOKUP($A40,'Základní kolo'!$B$7:$M$120,10,FALSE)),"",VLOOKUP($A40,'Základní kolo'!$B$7:$M$120,10,FALSE))</f>
      </c>
      <c r="I40" s="59">
        <f>IF(ISERROR(VLOOKUP($A40,'Základní kolo'!$B$7:$M$120,11,FALSE)),"",VLOOKUP($A40,'Základní kolo'!$B$7:$M$120,11,FALSE))</f>
      </c>
      <c r="J40" s="60">
        <f>IF(ISERROR(VLOOKUP($A40,'Základní kolo'!$B$7:$M$120,12,FALSE)),"",VLOOKUP($A40,'Základní kolo'!$B$7:$M$120,12,FALSE))</f>
      </c>
    </row>
    <row r="41" spans="1:10" ht="12.75">
      <c r="A41" s="1">
        <v>35</v>
      </c>
      <c r="B41" s="55">
        <f>IF(ISERROR(VLOOKUP($A41,'Základní kolo'!$B$7:$M$120,4,FALSE)),"",VLOOKUP($A41,'Základní kolo'!$B$7:$M$120,4,FALSE))</f>
      </c>
      <c r="C41" s="56">
        <f>IF(ISERROR(VLOOKUP($A41,'Základní kolo'!$B$7:$M$120,5,FALSE)),"",VLOOKUP($A41,'Základní kolo'!$B$7:$M$120,5,FALSE))</f>
      </c>
      <c r="D41" s="57">
        <f>IF(ISERROR(VLOOKUP($A41,'Základní kolo'!$B$7:$M$120,6,FALSE)),"",VLOOKUP($A41,'Základní kolo'!$B$7:$M$120,6,FALSE))</f>
      </c>
      <c r="E41" s="58">
        <f>IF(ISERROR(VLOOKUP($A41,'Základní kolo'!$B$7:$M$120,7,FALSE)),"",VLOOKUP($A41,'Základní kolo'!$B$7:$M$120,7,FALSE))</f>
      </c>
      <c r="F41" s="57">
        <f>IF(ISERROR(VLOOKUP($A41,'Základní kolo'!$B$7:$M$120,8,FALSE)),"",VLOOKUP($A41,'Základní kolo'!$B$7:$M$120,8,FALSE))</f>
      </c>
      <c r="G41" s="58">
        <f>IF(ISERROR(VLOOKUP($A41,'Základní kolo'!$B$7:$M$120,9,FALSE)),"",VLOOKUP($A41,'Základní kolo'!$B$7:$M$120,9,FALSE))</f>
      </c>
      <c r="H41" s="59">
        <f>IF(ISERROR(VLOOKUP($A41,'Základní kolo'!$B$7:$M$120,10,FALSE)),"",VLOOKUP($A41,'Základní kolo'!$B$7:$M$120,10,FALSE))</f>
      </c>
      <c r="I41" s="59">
        <f>IF(ISERROR(VLOOKUP($A41,'Základní kolo'!$B$7:$M$120,11,FALSE)),"",VLOOKUP($A41,'Základní kolo'!$B$7:$M$120,11,FALSE))</f>
      </c>
      <c r="J41" s="60">
        <f>IF(ISERROR(VLOOKUP($A41,'Základní kolo'!$B$7:$M$120,12,FALSE)),"",VLOOKUP($A41,'Základní kolo'!$B$7:$M$120,12,FALSE))</f>
      </c>
    </row>
    <row r="42" spans="1:10" ht="12.75">
      <c r="A42" s="1">
        <v>36</v>
      </c>
      <c r="B42" s="55">
        <f>IF(ISERROR(VLOOKUP($A42,'Základní kolo'!$B$7:$M$120,4,FALSE)),"",VLOOKUP($A42,'Základní kolo'!$B$7:$M$120,4,FALSE))</f>
      </c>
      <c r="C42" s="56">
        <f>IF(ISERROR(VLOOKUP($A42,'Základní kolo'!$B$7:$M$120,5,FALSE)),"",VLOOKUP($A42,'Základní kolo'!$B$7:$M$120,5,FALSE))</f>
      </c>
      <c r="D42" s="57">
        <f>IF(ISERROR(VLOOKUP($A42,'Základní kolo'!$B$7:$M$120,6,FALSE)),"",VLOOKUP($A42,'Základní kolo'!$B$7:$M$120,6,FALSE))</f>
      </c>
      <c r="E42" s="58">
        <f>IF(ISERROR(VLOOKUP($A42,'Základní kolo'!$B$7:$M$120,7,FALSE)),"",VLOOKUP($A42,'Základní kolo'!$B$7:$M$120,7,FALSE))</f>
      </c>
      <c r="F42" s="57">
        <f>IF(ISERROR(VLOOKUP($A42,'Základní kolo'!$B$7:$M$120,8,FALSE)),"",VLOOKUP($A42,'Základní kolo'!$B$7:$M$120,8,FALSE))</f>
      </c>
      <c r="G42" s="58">
        <f>IF(ISERROR(VLOOKUP($A42,'Základní kolo'!$B$7:$M$120,9,FALSE)),"",VLOOKUP($A42,'Základní kolo'!$B$7:$M$120,9,FALSE))</f>
      </c>
      <c r="H42" s="59">
        <f>IF(ISERROR(VLOOKUP($A42,'Základní kolo'!$B$7:$M$120,10,FALSE)),"",VLOOKUP($A42,'Základní kolo'!$B$7:$M$120,10,FALSE))</f>
      </c>
      <c r="I42" s="59">
        <f>IF(ISERROR(VLOOKUP($A42,'Základní kolo'!$B$7:$M$120,11,FALSE)),"",VLOOKUP($A42,'Základní kolo'!$B$7:$M$120,11,FALSE))</f>
      </c>
      <c r="J42" s="60">
        <f>IF(ISERROR(VLOOKUP($A42,'Základní kolo'!$B$7:$M$120,12,FALSE)),"",VLOOKUP($A42,'Základní kolo'!$B$7:$M$120,12,FALSE))</f>
      </c>
    </row>
    <row r="43" spans="1:10" ht="12.75">
      <c r="A43" s="1">
        <v>37</v>
      </c>
      <c r="B43" s="55">
        <f>IF(ISERROR(VLOOKUP($A43,'Základní kolo'!$B$7:$M$120,4,FALSE)),"",VLOOKUP($A43,'Základní kolo'!$B$7:$M$120,4,FALSE))</f>
      </c>
      <c r="C43" s="56">
        <f>IF(ISERROR(VLOOKUP($A43,'Základní kolo'!$B$7:$M$120,5,FALSE)),"",VLOOKUP($A43,'Základní kolo'!$B$7:$M$120,5,FALSE))</f>
      </c>
      <c r="D43" s="57">
        <f>IF(ISERROR(VLOOKUP($A43,'Základní kolo'!$B$7:$M$120,6,FALSE)),"",VLOOKUP($A43,'Základní kolo'!$B$7:$M$120,6,FALSE))</f>
      </c>
      <c r="E43" s="58">
        <f>IF(ISERROR(VLOOKUP($A43,'Základní kolo'!$B$7:$M$120,7,FALSE)),"",VLOOKUP($A43,'Základní kolo'!$B$7:$M$120,7,FALSE))</f>
      </c>
      <c r="F43" s="57">
        <f>IF(ISERROR(VLOOKUP($A43,'Základní kolo'!$B$7:$M$120,8,FALSE)),"",VLOOKUP($A43,'Základní kolo'!$B$7:$M$120,8,FALSE))</f>
      </c>
      <c r="G43" s="58">
        <f>IF(ISERROR(VLOOKUP($A43,'Základní kolo'!$B$7:$M$120,9,FALSE)),"",VLOOKUP($A43,'Základní kolo'!$B$7:$M$120,9,FALSE))</f>
      </c>
      <c r="H43" s="59">
        <f>IF(ISERROR(VLOOKUP($A43,'Základní kolo'!$B$7:$M$120,10,FALSE)),"",VLOOKUP($A43,'Základní kolo'!$B$7:$M$120,10,FALSE))</f>
      </c>
      <c r="I43" s="59">
        <f>IF(ISERROR(VLOOKUP($A43,'Základní kolo'!$B$7:$M$120,11,FALSE)),"",VLOOKUP($A43,'Základní kolo'!$B$7:$M$120,11,FALSE))</f>
      </c>
      <c r="J43" s="60">
        <f>IF(ISERROR(VLOOKUP($A43,'Základní kolo'!$B$7:$M$120,12,FALSE)),"",VLOOKUP($A43,'Základní kolo'!$B$7:$M$120,12,FALSE))</f>
      </c>
    </row>
    <row r="44" spans="1:10" ht="12.75">
      <c r="A44" s="1">
        <v>38</v>
      </c>
      <c r="B44" s="55">
        <f>IF(ISERROR(VLOOKUP($A44,'Základní kolo'!$B$7:$M$120,4,FALSE)),"",VLOOKUP($A44,'Základní kolo'!$B$7:$M$120,4,FALSE))</f>
      </c>
      <c r="C44" s="56">
        <f>IF(ISERROR(VLOOKUP($A44,'Základní kolo'!$B$7:$M$120,5,FALSE)),"",VLOOKUP($A44,'Základní kolo'!$B$7:$M$120,5,FALSE))</f>
      </c>
      <c r="D44" s="57">
        <f>IF(ISERROR(VLOOKUP($A44,'Základní kolo'!$B$7:$M$120,6,FALSE)),"",VLOOKUP($A44,'Základní kolo'!$B$7:$M$120,6,FALSE))</f>
      </c>
      <c r="E44" s="58">
        <f>IF(ISERROR(VLOOKUP($A44,'Základní kolo'!$B$7:$M$120,7,FALSE)),"",VLOOKUP($A44,'Základní kolo'!$B$7:$M$120,7,FALSE))</f>
      </c>
      <c r="F44" s="57">
        <f>IF(ISERROR(VLOOKUP($A44,'Základní kolo'!$B$7:$M$120,8,FALSE)),"",VLOOKUP($A44,'Základní kolo'!$B$7:$M$120,8,FALSE))</f>
      </c>
      <c r="G44" s="58">
        <f>IF(ISERROR(VLOOKUP($A44,'Základní kolo'!$B$7:$M$120,9,FALSE)),"",VLOOKUP($A44,'Základní kolo'!$B$7:$M$120,9,FALSE))</f>
      </c>
      <c r="H44" s="59">
        <f>IF(ISERROR(VLOOKUP($A44,'Základní kolo'!$B$7:$M$120,10,FALSE)),"",VLOOKUP($A44,'Základní kolo'!$B$7:$M$120,10,FALSE))</f>
      </c>
      <c r="I44" s="59">
        <f>IF(ISERROR(VLOOKUP($A44,'Základní kolo'!$B$7:$M$120,11,FALSE)),"",VLOOKUP($A44,'Základní kolo'!$B$7:$M$120,11,FALSE))</f>
      </c>
      <c r="J44" s="60">
        <f>IF(ISERROR(VLOOKUP($A44,'Základní kolo'!$B$7:$M$120,12,FALSE)),"",VLOOKUP($A44,'Základní kolo'!$B$7:$M$120,12,FALSE))</f>
      </c>
    </row>
    <row r="45" spans="1:10" ht="12.75">
      <c r="A45" s="1">
        <v>39</v>
      </c>
      <c r="B45" s="55">
        <f>IF(ISERROR(VLOOKUP($A45,'Základní kolo'!$B$7:$M$120,4,FALSE)),"",VLOOKUP($A45,'Základní kolo'!$B$7:$M$120,4,FALSE))</f>
      </c>
      <c r="C45" s="56">
        <f>IF(ISERROR(VLOOKUP($A45,'Základní kolo'!$B$7:$M$120,5,FALSE)),"",VLOOKUP($A45,'Základní kolo'!$B$7:$M$120,5,FALSE))</f>
      </c>
      <c r="D45" s="57">
        <f>IF(ISERROR(VLOOKUP($A45,'Základní kolo'!$B$7:$M$120,6,FALSE)),"",VLOOKUP($A45,'Základní kolo'!$B$7:$M$120,6,FALSE))</f>
      </c>
      <c r="E45" s="58">
        <f>IF(ISERROR(VLOOKUP($A45,'Základní kolo'!$B$7:$M$120,7,FALSE)),"",VLOOKUP($A45,'Základní kolo'!$B$7:$M$120,7,FALSE))</f>
      </c>
      <c r="F45" s="57">
        <f>IF(ISERROR(VLOOKUP($A45,'Základní kolo'!$B$7:$M$120,8,FALSE)),"",VLOOKUP($A45,'Základní kolo'!$B$7:$M$120,8,FALSE))</f>
      </c>
      <c r="G45" s="58">
        <f>IF(ISERROR(VLOOKUP($A45,'Základní kolo'!$B$7:$M$120,9,FALSE)),"",VLOOKUP($A45,'Základní kolo'!$B$7:$M$120,9,FALSE))</f>
      </c>
      <c r="H45" s="59">
        <f>IF(ISERROR(VLOOKUP($A45,'Základní kolo'!$B$7:$M$120,10,FALSE)),"",VLOOKUP($A45,'Základní kolo'!$B$7:$M$120,10,FALSE))</f>
      </c>
      <c r="I45" s="59">
        <f>IF(ISERROR(VLOOKUP($A45,'Základní kolo'!$B$7:$M$120,11,FALSE)),"",VLOOKUP($A45,'Základní kolo'!$B$7:$M$120,11,FALSE))</f>
      </c>
      <c r="J45" s="60">
        <f>IF(ISERROR(VLOOKUP($A45,'Základní kolo'!$B$7:$M$120,12,FALSE)),"",VLOOKUP($A45,'Základní kolo'!$B$7:$M$120,12,FALSE))</f>
      </c>
    </row>
    <row r="46" spans="1:10" ht="12.75">
      <c r="A46" s="1">
        <v>40</v>
      </c>
      <c r="B46" s="55">
        <f>IF(ISERROR(VLOOKUP($A46,'Základní kolo'!$B$7:$M$120,4,FALSE)),"",VLOOKUP($A46,'Základní kolo'!$B$7:$M$120,4,FALSE))</f>
      </c>
      <c r="C46" s="56">
        <f>IF(ISERROR(VLOOKUP($A46,'Základní kolo'!$B$7:$M$120,5,FALSE)),"",VLOOKUP($A46,'Základní kolo'!$B$7:$M$120,5,FALSE))</f>
      </c>
      <c r="D46" s="57">
        <f>IF(ISERROR(VLOOKUP($A46,'Základní kolo'!$B$7:$M$120,6,FALSE)),"",VLOOKUP($A46,'Základní kolo'!$B$7:$M$120,6,FALSE))</f>
      </c>
      <c r="E46" s="58">
        <f>IF(ISERROR(VLOOKUP($A46,'Základní kolo'!$B$7:$M$120,7,FALSE)),"",VLOOKUP($A46,'Základní kolo'!$B$7:$M$120,7,FALSE))</f>
      </c>
      <c r="F46" s="57">
        <f>IF(ISERROR(VLOOKUP($A46,'Základní kolo'!$B$7:$M$120,8,FALSE)),"",VLOOKUP($A46,'Základní kolo'!$B$7:$M$120,8,FALSE))</f>
      </c>
      <c r="G46" s="58">
        <f>IF(ISERROR(VLOOKUP($A46,'Základní kolo'!$B$7:$M$120,9,FALSE)),"",VLOOKUP($A46,'Základní kolo'!$B$7:$M$120,9,FALSE))</f>
      </c>
      <c r="H46" s="59">
        <f>IF(ISERROR(VLOOKUP($A46,'Základní kolo'!$B$7:$M$120,10,FALSE)),"",VLOOKUP($A46,'Základní kolo'!$B$7:$M$120,10,FALSE))</f>
      </c>
      <c r="I46" s="59">
        <f>IF(ISERROR(VLOOKUP($A46,'Základní kolo'!$B$7:$M$120,11,FALSE)),"",VLOOKUP($A46,'Základní kolo'!$B$7:$M$120,11,FALSE))</f>
      </c>
      <c r="J46" s="60">
        <f>IF(ISERROR(VLOOKUP($A46,'Základní kolo'!$B$7:$M$120,12,FALSE)),"",VLOOKUP($A46,'Základní kolo'!$B$7:$M$120,12,FALSE))</f>
      </c>
    </row>
    <row r="47" spans="1:10" ht="12.75">
      <c r="A47" s="1">
        <v>41</v>
      </c>
      <c r="B47" s="55">
        <f>IF(ISERROR(VLOOKUP($A47,'Základní kolo'!$B$7:$M$120,4,FALSE)),"",VLOOKUP($A47,'Základní kolo'!$B$7:$M$120,4,FALSE))</f>
      </c>
      <c r="C47" s="56">
        <f>IF(ISERROR(VLOOKUP($A47,'Základní kolo'!$B$7:$M$120,5,FALSE)),"",VLOOKUP($A47,'Základní kolo'!$B$7:$M$120,5,FALSE))</f>
      </c>
      <c r="D47" s="57">
        <f>IF(ISERROR(VLOOKUP($A47,'Základní kolo'!$B$7:$M$120,6,FALSE)),"",VLOOKUP($A47,'Základní kolo'!$B$7:$M$120,6,FALSE))</f>
      </c>
      <c r="E47" s="58">
        <f>IF(ISERROR(VLOOKUP($A47,'Základní kolo'!$B$7:$M$120,7,FALSE)),"",VLOOKUP($A47,'Základní kolo'!$B$7:$M$120,7,FALSE))</f>
      </c>
      <c r="F47" s="57">
        <f>IF(ISERROR(VLOOKUP($A47,'Základní kolo'!$B$7:$M$120,8,FALSE)),"",VLOOKUP($A47,'Základní kolo'!$B$7:$M$120,8,FALSE))</f>
      </c>
      <c r="G47" s="58">
        <f>IF(ISERROR(VLOOKUP($A47,'Základní kolo'!$B$7:$M$120,9,FALSE)),"",VLOOKUP($A47,'Základní kolo'!$B$7:$M$120,9,FALSE))</f>
      </c>
      <c r="H47" s="59">
        <f>IF(ISERROR(VLOOKUP($A47,'Základní kolo'!$B$7:$M$120,10,FALSE)),"",VLOOKUP($A47,'Základní kolo'!$B$7:$M$120,10,FALSE))</f>
      </c>
      <c r="I47" s="59">
        <f>IF(ISERROR(VLOOKUP($A47,'Základní kolo'!$B$7:$M$120,11,FALSE)),"",VLOOKUP($A47,'Základní kolo'!$B$7:$M$120,11,FALSE))</f>
      </c>
      <c r="J47" s="60">
        <f>IF(ISERROR(VLOOKUP($A47,'Základní kolo'!$B$7:$M$120,12,FALSE)),"",VLOOKUP($A47,'Základní kolo'!$B$7:$M$120,12,FALSE))</f>
      </c>
    </row>
    <row r="48" spans="1:10" ht="12.75">
      <c r="A48" s="1">
        <v>42</v>
      </c>
      <c r="B48" s="55">
        <f>IF(ISERROR(VLOOKUP($A48,'Základní kolo'!$B$7:$M$120,4,FALSE)),"",VLOOKUP($A48,'Základní kolo'!$B$7:$M$120,4,FALSE))</f>
      </c>
      <c r="C48" s="56">
        <f>IF(ISERROR(VLOOKUP($A48,'Základní kolo'!$B$7:$M$120,5,FALSE)),"",VLOOKUP($A48,'Základní kolo'!$B$7:$M$120,5,FALSE))</f>
      </c>
      <c r="D48" s="57">
        <f>IF(ISERROR(VLOOKUP($A48,'Základní kolo'!$B$7:$M$120,6,FALSE)),"",VLOOKUP($A48,'Základní kolo'!$B$7:$M$120,6,FALSE))</f>
      </c>
      <c r="E48" s="58">
        <f>IF(ISERROR(VLOOKUP($A48,'Základní kolo'!$B$7:$M$120,7,FALSE)),"",VLOOKUP($A48,'Základní kolo'!$B$7:$M$120,7,FALSE))</f>
      </c>
      <c r="F48" s="57">
        <f>IF(ISERROR(VLOOKUP($A48,'Základní kolo'!$B$7:$M$120,8,FALSE)),"",VLOOKUP($A48,'Základní kolo'!$B$7:$M$120,8,FALSE))</f>
      </c>
      <c r="G48" s="58">
        <f>IF(ISERROR(VLOOKUP($A48,'Základní kolo'!$B$7:$M$120,9,FALSE)),"",VLOOKUP($A48,'Základní kolo'!$B$7:$M$120,9,FALSE))</f>
      </c>
      <c r="H48" s="59">
        <f>IF(ISERROR(VLOOKUP($A48,'Základní kolo'!$B$7:$M$120,10,FALSE)),"",VLOOKUP($A48,'Základní kolo'!$B$7:$M$120,10,FALSE))</f>
      </c>
      <c r="I48" s="59">
        <f>IF(ISERROR(VLOOKUP($A48,'Základní kolo'!$B$7:$M$120,11,FALSE)),"",VLOOKUP($A48,'Základní kolo'!$B$7:$M$120,11,FALSE))</f>
      </c>
      <c r="J48" s="60">
        <f>IF(ISERROR(VLOOKUP($A48,'Základní kolo'!$B$7:$M$120,12,FALSE)),"",VLOOKUP($A48,'Základní kolo'!$B$7:$M$120,12,FALSE))</f>
      </c>
    </row>
    <row r="49" spans="1:10" ht="12.75">
      <c r="A49" s="1">
        <v>43</v>
      </c>
      <c r="B49" s="55">
        <f>IF(ISERROR(VLOOKUP($A49,'Základní kolo'!$B$7:$M$120,4,FALSE)),"",VLOOKUP($A49,'Základní kolo'!$B$7:$M$120,4,FALSE))</f>
      </c>
      <c r="C49" s="56">
        <f>IF(ISERROR(VLOOKUP($A49,'Základní kolo'!$B$7:$M$120,5,FALSE)),"",VLOOKUP($A49,'Základní kolo'!$B$7:$M$120,5,FALSE))</f>
      </c>
      <c r="D49" s="57">
        <f>IF(ISERROR(VLOOKUP($A49,'Základní kolo'!$B$7:$M$120,6,FALSE)),"",VLOOKUP($A49,'Základní kolo'!$B$7:$M$120,6,FALSE))</f>
      </c>
      <c r="E49" s="58">
        <f>IF(ISERROR(VLOOKUP($A49,'Základní kolo'!$B$7:$M$120,7,FALSE)),"",VLOOKUP($A49,'Základní kolo'!$B$7:$M$120,7,FALSE))</f>
      </c>
      <c r="F49" s="57">
        <f>IF(ISERROR(VLOOKUP($A49,'Základní kolo'!$B$7:$M$120,8,FALSE)),"",VLOOKUP($A49,'Základní kolo'!$B$7:$M$120,8,FALSE))</f>
      </c>
      <c r="G49" s="58">
        <f>IF(ISERROR(VLOOKUP($A49,'Základní kolo'!$B$7:$M$120,9,FALSE)),"",VLOOKUP($A49,'Základní kolo'!$B$7:$M$120,9,FALSE))</f>
      </c>
      <c r="H49" s="59">
        <f>IF(ISERROR(VLOOKUP($A49,'Základní kolo'!$B$7:$M$120,10,FALSE)),"",VLOOKUP($A49,'Základní kolo'!$B$7:$M$120,10,FALSE))</f>
      </c>
      <c r="I49" s="59">
        <f>IF(ISERROR(VLOOKUP($A49,'Základní kolo'!$B$7:$M$120,11,FALSE)),"",VLOOKUP($A49,'Základní kolo'!$B$7:$M$120,11,FALSE))</f>
      </c>
      <c r="J49" s="60">
        <f>IF(ISERROR(VLOOKUP($A49,'Základní kolo'!$B$7:$M$120,12,FALSE)),"",VLOOKUP($A49,'Základní kolo'!$B$7:$M$120,12,FALSE))</f>
      </c>
    </row>
    <row r="50" spans="1:10" ht="12.75">
      <c r="A50" s="1">
        <v>44</v>
      </c>
      <c r="B50" s="55">
        <f>IF(ISERROR(VLOOKUP($A50,'Základní kolo'!$B$7:$M$120,4,FALSE)),"",VLOOKUP($A50,'Základní kolo'!$B$7:$M$120,4,FALSE))</f>
      </c>
      <c r="C50" s="56">
        <f>IF(ISERROR(VLOOKUP($A50,'Základní kolo'!$B$7:$M$120,5,FALSE)),"",VLOOKUP($A50,'Základní kolo'!$B$7:$M$120,5,FALSE))</f>
      </c>
      <c r="D50" s="57">
        <f>IF(ISERROR(VLOOKUP($A50,'Základní kolo'!$B$7:$M$120,6,FALSE)),"",VLOOKUP($A50,'Základní kolo'!$B$7:$M$120,6,FALSE))</f>
      </c>
      <c r="E50" s="58">
        <f>IF(ISERROR(VLOOKUP($A50,'Základní kolo'!$B$7:$M$120,7,FALSE)),"",VLOOKUP($A50,'Základní kolo'!$B$7:$M$120,7,FALSE))</f>
      </c>
      <c r="F50" s="57">
        <f>IF(ISERROR(VLOOKUP($A50,'Základní kolo'!$B$7:$M$120,8,FALSE)),"",VLOOKUP($A50,'Základní kolo'!$B$7:$M$120,8,FALSE))</f>
      </c>
      <c r="G50" s="58">
        <f>IF(ISERROR(VLOOKUP($A50,'Základní kolo'!$B$7:$M$120,9,FALSE)),"",VLOOKUP($A50,'Základní kolo'!$B$7:$M$120,9,FALSE))</f>
      </c>
      <c r="H50" s="59">
        <f>IF(ISERROR(VLOOKUP($A50,'Základní kolo'!$B$7:$M$120,10,FALSE)),"",VLOOKUP($A50,'Základní kolo'!$B$7:$M$120,10,FALSE))</f>
      </c>
      <c r="I50" s="59">
        <f>IF(ISERROR(VLOOKUP($A50,'Základní kolo'!$B$7:$M$120,11,FALSE)),"",VLOOKUP($A50,'Základní kolo'!$B$7:$M$120,11,FALSE))</f>
      </c>
      <c r="J50" s="60">
        <f>IF(ISERROR(VLOOKUP($A50,'Základní kolo'!$B$7:$M$120,12,FALSE)),"",VLOOKUP($A50,'Základní kolo'!$B$7:$M$120,12,FALSE))</f>
      </c>
    </row>
    <row r="51" spans="1:10" ht="12.75">
      <c r="A51" s="1">
        <v>45</v>
      </c>
      <c r="B51" s="55">
        <f>IF(ISERROR(VLOOKUP($A51,'Základní kolo'!$B$7:$M$120,4,FALSE)),"",VLOOKUP($A51,'Základní kolo'!$B$7:$M$120,4,FALSE))</f>
      </c>
      <c r="C51" s="56">
        <f>IF(ISERROR(VLOOKUP($A51,'Základní kolo'!$B$7:$M$120,5,FALSE)),"",VLOOKUP($A51,'Základní kolo'!$B$7:$M$120,5,FALSE))</f>
      </c>
      <c r="D51" s="57">
        <f>IF(ISERROR(VLOOKUP($A51,'Základní kolo'!$B$7:$M$120,6,FALSE)),"",VLOOKUP($A51,'Základní kolo'!$B$7:$M$120,6,FALSE))</f>
      </c>
      <c r="E51" s="58">
        <f>IF(ISERROR(VLOOKUP($A51,'Základní kolo'!$B$7:$M$120,7,FALSE)),"",VLOOKUP($A51,'Základní kolo'!$B$7:$M$120,7,FALSE))</f>
      </c>
      <c r="F51" s="57">
        <f>IF(ISERROR(VLOOKUP($A51,'Základní kolo'!$B$7:$M$120,8,FALSE)),"",VLOOKUP($A51,'Základní kolo'!$B$7:$M$120,8,FALSE))</f>
      </c>
      <c r="G51" s="58">
        <f>IF(ISERROR(VLOOKUP($A51,'Základní kolo'!$B$7:$M$120,9,FALSE)),"",VLOOKUP($A51,'Základní kolo'!$B$7:$M$120,9,FALSE))</f>
      </c>
      <c r="H51" s="59">
        <f>IF(ISERROR(VLOOKUP($A51,'Základní kolo'!$B$7:$M$120,10,FALSE)),"",VLOOKUP($A51,'Základní kolo'!$B$7:$M$120,10,FALSE))</f>
      </c>
      <c r="I51" s="59">
        <f>IF(ISERROR(VLOOKUP($A51,'Základní kolo'!$B$7:$M$120,11,FALSE)),"",VLOOKUP($A51,'Základní kolo'!$B$7:$M$120,11,FALSE))</f>
      </c>
      <c r="J51" s="60">
        <f>IF(ISERROR(VLOOKUP($A51,'Základní kolo'!$B$7:$M$120,12,FALSE)),"",VLOOKUP($A51,'Základní kolo'!$B$7:$M$120,12,FALSE))</f>
      </c>
    </row>
    <row r="52" spans="1:10" ht="12.75">
      <c r="A52" s="1">
        <v>46</v>
      </c>
      <c r="B52" s="55">
        <f>IF(ISERROR(VLOOKUP($A52,'Základní kolo'!$B$7:$M$120,4,FALSE)),"",VLOOKUP($A52,'Základní kolo'!$B$7:$M$120,4,FALSE))</f>
      </c>
      <c r="C52" s="56">
        <f>IF(ISERROR(VLOOKUP($A52,'Základní kolo'!$B$7:$M$120,5,FALSE)),"",VLOOKUP($A52,'Základní kolo'!$B$7:$M$120,5,FALSE))</f>
      </c>
      <c r="D52" s="57">
        <f>IF(ISERROR(VLOOKUP($A52,'Základní kolo'!$B$7:$M$120,6,FALSE)),"",VLOOKUP($A52,'Základní kolo'!$B$7:$M$120,6,FALSE))</f>
      </c>
      <c r="E52" s="58">
        <f>IF(ISERROR(VLOOKUP($A52,'Základní kolo'!$B$7:$M$120,7,FALSE)),"",VLOOKUP($A52,'Základní kolo'!$B$7:$M$120,7,FALSE))</f>
      </c>
      <c r="F52" s="57">
        <f>IF(ISERROR(VLOOKUP($A52,'Základní kolo'!$B$7:$M$120,8,FALSE)),"",VLOOKUP($A52,'Základní kolo'!$B$7:$M$120,8,FALSE))</f>
      </c>
      <c r="G52" s="58">
        <f>IF(ISERROR(VLOOKUP($A52,'Základní kolo'!$B$7:$M$120,9,FALSE)),"",VLOOKUP($A52,'Základní kolo'!$B$7:$M$120,9,FALSE))</f>
      </c>
      <c r="H52" s="59">
        <f>IF(ISERROR(VLOOKUP($A52,'Základní kolo'!$B$7:$M$120,10,FALSE)),"",VLOOKUP($A52,'Základní kolo'!$B$7:$M$120,10,FALSE))</f>
      </c>
      <c r="I52" s="59">
        <f>IF(ISERROR(VLOOKUP($A52,'Základní kolo'!$B$7:$M$120,11,FALSE)),"",VLOOKUP($A52,'Základní kolo'!$B$7:$M$120,11,FALSE))</f>
      </c>
      <c r="J52" s="60">
        <f>IF(ISERROR(VLOOKUP($A52,'Základní kolo'!$B$7:$M$120,12,FALSE)),"",VLOOKUP($A52,'Základní kolo'!$B$7:$M$120,12,FALSE))</f>
      </c>
    </row>
    <row r="53" spans="1:10" ht="12.75">
      <c r="A53" s="1">
        <v>47</v>
      </c>
      <c r="B53" s="55">
        <f>IF(ISERROR(VLOOKUP($A53,'Základní kolo'!$B$7:$M$120,4,FALSE)),"",VLOOKUP($A53,'Základní kolo'!$B$7:$M$120,4,FALSE))</f>
      </c>
      <c r="C53" s="56">
        <f>IF(ISERROR(VLOOKUP($A53,'Základní kolo'!$B$7:$M$120,5,FALSE)),"",VLOOKUP($A53,'Základní kolo'!$B$7:$M$120,5,FALSE))</f>
      </c>
      <c r="D53" s="57">
        <f>IF(ISERROR(VLOOKUP($A53,'Základní kolo'!$B$7:$M$120,6,FALSE)),"",VLOOKUP($A53,'Základní kolo'!$B$7:$M$120,6,FALSE))</f>
      </c>
      <c r="E53" s="58">
        <f>IF(ISERROR(VLOOKUP($A53,'Základní kolo'!$B$7:$M$120,7,FALSE)),"",VLOOKUP($A53,'Základní kolo'!$B$7:$M$120,7,FALSE))</f>
      </c>
      <c r="F53" s="57">
        <f>IF(ISERROR(VLOOKUP($A53,'Základní kolo'!$B$7:$M$120,8,FALSE)),"",VLOOKUP($A53,'Základní kolo'!$B$7:$M$120,8,FALSE))</f>
      </c>
      <c r="G53" s="58">
        <f>IF(ISERROR(VLOOKUP($A53,'Základní kolo'!$B$7:$M$120,9,FALSE)),"",VLOOKUP($A53,'Základní kolo'!$B$7:$M$120,9,FALSE))</f>
      </c>
      <c r="H53" s="59">
        <f>IF(ISERROR(VLOOKUP($A53,'Základní kolo'!$B$7:$M$120,10,FALSE)),"",VLOOKUP($A53,'Základní kolo'!$B$7:$M$120,10,FALSE))</f>
      </c>
      <c r="I53" s="59">
        <f>IF(ISERROR(VLOOKUP($A53,'Základní kolo'!$B$7:$M$120,11,FALSE)),"",VLOOKUP($A53,'Základní kolo'!$B$7:$M$120,11,FALSE))</f>
      </c>
      <c r="J53" s="60">
        <f>IF(ISERROR(VLOOKUP($A53,'Základní kolo'!$B$7:$M$120,12,FALSE)),"",VLOOKUP($A53,'Základní kolo'!$B$7:$M$120,12,FALSE))</f>
      </c>
    </row>
    <row r="54" spans="1:10" ht="12.75">
      <c r="A54" s="1">
        <v>48</v>
      </c>
      <c r="B54" s="55">
        <f>IF(ISERROR(VLOOKUP($A54,'Základní kolo'!$B$7:$M$120,4,FALSE)),"",VLOOKUP($A54,'Základní kolo'!$B$7:$M$120,4,FALSE))</f>
      </c>
      <c r="C54" s="56">
        <f>IF(ISERROR(VLOOKUP($A54,'Základní kolo'!$B$7:$M$120,5,FALSE)),"",VLOOKUP($A54,'Základní kolo'!$B$7:$M$120,5,FALSE))</f>
      </c>
      <c r="D54" s="57">
        <f>IF(ISERROR(VLOOKUP($A54,'Základní kolo'!$B$7:$M$120,6,FALSE)),"",VLOOKUP($A54,'Základní kolo'!$B$7:$M$120,6,FALSE))</f>
      </c>
      <c r="E54" s="58">
        <f>IF(ISERROR(VLOOKUP($A54,'Základní kolo'!$B$7:$M$120,7,FALSE)),"",VLOOKUP($A54,'Základní kolo'!$B$7:$M$120,7,FALSE))</f>
      </c>
      <c r="F54" s="57">
        <f>IF(ISERROR(VLOOKUP($A54,'Základní kolo'!$B$7:$M$120,8,FALSE)),"",VLOOKUP($A54,'Základní kolo'!$B$7:$M$120,8,FALSE))</f>
      </c>
      <c r="G54" s="58">
        <f>IF(ISERROR(VLOOKUP($A54,'Základní kolo'!$B$7:$M$120,9,FALSE)),"",VLOOKUP($A54,'Základní kolo'!$B$7:$M$120,9,FALSE))</f>
      </c>
      <c r="H54" s="59">
        <f>IF(ISERROR(VLOOKUP($A54,'Základní kolo'!$B$7:$M$120,10,FALSE)),"",VLOOKUP($A54,'Základní kolo'!$B$7:$M$120,10,FALSE))</f>
      </c>
      <c r="I54" s="59">
        <f>IF(ISERROR(VLOOKUP($A54,'Základní kolo'!$B$7:$M$120,11,FALSE)),"",VLOOKUP($A54,'Základní kolo'!$B$7:$M$120,11,FALSE))</f>
      </c>
      <c r="J54" s="60">
        <f>IF(ISERROR(VLOOKUP($A54,'Základní kolo'!$B$7:$M$120,12,FALSE)),"",VLOOKUP($A54,'Základní kolo'!$B$7:$M$120,12,FALSE))</f>
      </c>
    </row>
    <row r="55" spans="1:10" ht="12.75">
      <c r="A55" s="1">
        <v>49</v>
      </c>
      <c r="B55" s="55">
        <f>IF(ISERROR(VLOOKUP($A55,'Základní kolo'!$B$7:$M$120,4,FALSE)),"",VLOOKUP($A55,'Základní kolo'!$B$7:$M$120,4,FALSE))</f>
      </c>
      <c r="C55" s="56">
        <f>IF(ISERROR(VLOOKUP($A55,'Základní kolo'!$B$7:$M$120,5,FALSE)),"",VLOOKUP($A55,'Základní kolo'!$B$7:$M$120,5,FALSE))</f>
      </c>
      <c r="D55" s="57">
        <f>IF(ISERROR(VLOOKUP($A55,'Základní kolo'!$B$7:$M$120,6,FALSE)),"",VLOOKUP($A55,'Základní kolo'!$B$7:$M$120,6,FALSE))</f>
      </c>
      <c r="E55" s="58">
        <f>IF(ISERROR(VLOOKUP($A55,'Základní kolo'!$B$7:$M$120,7,FALSE)),"",VLOOKUP($A55,'Základní kolo'!$B$7:$M$120,7,FALSE))</f>
      </c>
      <c r="F55" s="57">
        <f>IF(ISERROR(VLOOKUP($A55,'Základní kolo'!$B$7:$M$120,8,FALSE)),"",VLOOKUP($A55,'Základní kolo'!$B$7:$M$120,8,FALSE))</f>
      </c>
      <c r="G55" s="58">
        <f>IF(ISERROR(VLOOKUP($A55,'Základní kolo'!$B$7:$M$120,9,FALSE)),"",VLOOKUP($A55,'Základní kolo'!$B$7:$M$120,9,FALSE))</f>
      </c>
      <c r="H55" s="59">
        <f>IF(ISERROR(VLOOKUP($A55,'Základní kolo'!$B$7:$M$120,10,FALSE)),"",VLOOKUP($A55,'Základní kolo'!$B$7:$M$120,10,FALSE))</f>
      </c>
      <c r="I55" s="59">
        <f>IF(ISERROR(VLOOKUP($A55,'Základní kolo'!$B$7:$M$120,11,FALSE)),"",VLOOKUP($A55,'Základní kolo'!$B$7:$M$120,11,FALSE))</f>
      </c>
      <c r="J55" s="60">
        <f>IF(ISERROR(VLOOKUP($A55,'Základní kolo'!$B$7:$M$120,12,FALSE)),"",VLOOKUP($A55,'Základní kolo'!$B$7:$M$120,12,FALSE))</f>
      </c>
    </row>
    <row r="56" spans="1:10" ht="13.5" thickBot="1">
      <c r="A56" s="1">
        <v>50</v>
      </c>
      <c r="B56" s="20">
        <f>IF(ISERROR(VLOOKUP($A56,'Základní kolo'!$B$7:$M$120,4,FALSE)),"",VLOOKUP($A56,'Základní kolo'!$B$7:$M$120,4,FALSE))</f>
      </c>
      <c r="C56" s="21">
        <f>IF(ISERROR(VLOOKUP($A56,'Základní kolo'!$B$7:$M$120,5,FALSE)),"",VLOOKUP($A56,'Základní kolo'!$B$7:$M$120,5,FALSE))</f>
      </c>
      <c r="D56" s="22">
        <f>IF(ISERROR(VLOOKUP($A56,'Základní kolo'!$B$7:$M$120,6,FALSE)),"",VLOOKUP($A56,'Základní kolo'!$B$7:$M$120,6,FALSE))</f>
      </c>
      <c r="E56" s="23">
        <f>IF(ISERROR(VLOOKUP($A56,'Základní kolo'!$B$7:$M$120,7,FALSE)),"",VLOOKUP($A56,'Základní kolo'!$B$7:$M$120,7,FALSE))</f>
      </c>
      <c r="F56" s="22">
        <f>IF(ISERROR(VLOOKUP($A56,'Základní kolo'!$B$7:$M$120,8,FALSE)),"",VLOOKUP($A56,'Základní kolo'!$B$7:$M$120,8,FALSE))</f>
      </c>
      <c r="G56" s="23">
        <f>IF(ISERROR(VLOOKUP($A56,'Základní kolo'!$B$7:$M$120,9,FALSE)),"",VLOOKUP($A56,'Základní kolo'!$B$7:$M$120,9,FALSE))</f>
      </c>
      <c r="H56" s="25">
        <f>IF(ISERROR(VLOOKUP($A56,'Základní kolo'!$B$7:$M$120,10,FALSE)),"",VLOOKUP($A56,'Základní kolo'!$B$7:$M$120,10,FALSE))</f>
      </c>
      <c r="I56" s="25">
        <f>IF(ISERROR(VLOOKUP($A56,'Základní kolo'!$B$7:$M$120,11,FALSE)),"",VLOOKUP($A56,'Základní kolo'!$B$7:$M$120,11,FALSE))</f>
      </c>
      <c r="J56" s="26">
        <f>IF(ISERROR(VLOOKUP($A56,'Základní kolo'!$B$7:$M$120,12,FALSE)),"",VLOOKUP($A56,'Základní kolo'!$B$7:$M$120,12,FALSE))</f>
      </c>
    </row>
    <row r="57" ht="13.5" thickBot="1"/>
    <row r="58" spans="2:10" ht="13.5" thickBot="1">
      <c r="B58" s="34"/>
      <c r="C58" s="35"/>
      <c r="E58" s="37" t="s">
        <v>36</v>
      </c>
      <c r="F58" s="3"/>
      <c r="G58" s="34"/>
      <c r="H58" s="63"/>
      <c r="I58" s="63"/>
      <c r="J58" s="34"/>
    </row>
    <row r="59" spans="2:10" ht="13.5" thickBot="1">
      <c r="B59" s="37" t="s">
        <v>4</v>
      </c>
      <c r="C59" s="38" t="s">
        <v>5</v>
      </c>
      <c r="D59" s="39" t="s">
        <v>10</v>
      </c>
      <c r="E59" s="37" t="s">
        <v>1</v>
      </c>
      <c r="F59" s="39" t="s">
        <v>0</v>
      </c>
      <c r="G59" s="37" t="s">
        <v>6</v>
      </c>
      <c r="H59" s="37" t="s">
        <v>7</v>
      </c>
      <c r="I59" s="37" t="s">
        <v>8</v>
      </c>
      <c r="J59" s="37" t="s">
        <v>9</v>
      </c>
    </row>
    <row r="60" spans="1:10" ht="12.75">
      <c r="A60" s="1">
        <v>1</v>
      </c>
      <c r="B60" s="12">
        <f>IF(ISERROR(VLOOKUP($A60,'Základní kolo'!$A$7:$M$120,5,FALSE)),"",VLOOKUP($A60,'Základní kolo'!$A$7:$M$120,5,FALSE))</f>
        <v>1</v>
      </c>
      <c r="C60" s="13">
        <f>IF(ISERROR(VLOOKUP($A60,'Základní kolo'!$A$7:$M$120,6,FALSE)),"",VLOOKUP($A60,'Základní kolo'!$A$7:$M$120,6,FALSE))</f>
        <v>33</v>
      </c>
      <c r="D60" s="14">
        <f>IF(ISERROR(VLOOKUP($A60,'Základní kolo'!$A$7:$M$120,7,FALSE)),"",VLOOKUP($A60,'Základní kolo'!$A$7:$M$120,7,FALSE))</f>
        <v>0</v>
      </c>
      <c r="E60" s="15" t="str">
        <f>IF(ISERROR(VLOOKUP($A60,'Základní kolo'!$A$7:$M$120,8,FALSE)),"",VLOOKUP($A60,'Základní kolo'!$A$7:$M$120,8,FALSE))</f>
        <v>Šulc Martin</v>
      </c>
      <c r="F60" s="14">
        <f>IF(ISERROR(VLOOKUP($A60,'Základní kolo'!$A$7:$M$120,9,FALSE)),"",VLOOKUP($A60,'Základní kolo'!$A$7:$M$120,9,FALSE))</f>
        <v>2007</v>
      </c>
      <c r="G60" s="15" t="str">
        <f>IF(ISERROR(VLOOKUP($A60,'Základní kolo'!$A$7:$M$120,10,FALSE)),"",VLOOKUP($A60,'Základní kolo'!$A$7:$M$120,10,FALSE))</f>
        <v>Seč</v>
      </c>
      <c r="H60" s="17">
        <f>IF(ISERROR(VLOOKUP($A60,'Základní kolo'!$A$7:$M$120,11,FALSE)),"",VLOOKUP($A60,'Základní kolo'!$A$7:$M$120,11,FALSE))</f>
        <v>16.8</v>
      </c>
      <c r="I60" s="17" t="str">
        <f>IF(ISERROR(VLOOKUP($A60,'Základní kolo'!$A$7:$M$120,12,FALSE)),"",VLOOKUP($A60,'Základní kolo'!$A$7:$M$120,12,FALSE))</f>
        <v>NP</v>
      </c>
      <c r="J60" s="18">
        <f>IF(ISERROR(VLOOKUP($A60,'Základní kolo'!$A$7:$M$120,13,FALSE)),"",VLOOKUP($A60,'Základní kolo'!$A$7:$M$120,13,FALSE))</f>
        <v>16.8</v>
      </c>
    </row>
    <row r="61" spans="1:10" ht="12.75">
      <c r="A61" s="1">
        <v>2</v>
      </c>
      <c r="B61" s="55">
        <f>IF(ISERROR(VLOOKUP($A61,'Základní kolo'!$A$7:$M$120,5,FALSE)),"",VLOOKUP($A61,'Základní kolo'!$A$7:$M$120,5,FALSE))</f>
        <v>2</v>
      </c>
      <c r="C61" s="56">
        <f>IF(ISERROR(VLOOKUP($A61,'Základní kolo'!$A$7:$M$120,6,FALSE)),"",VLOOKUP($A61,'Základní kolo'!$A$7:$M$120,6,FALSE))</f>
        <v>34</v>
      </c>
      <c r="D61" s="57">
        <f>IF(ISERROR(VLOOKUP($A61,'Základní kolo'!$A$7:$M$120,7,FALSE)),"",VLOOKUP($A61,'Základní kolo'!$A$7:$M$120,7,FALSE))</f>
        <v>0</v>
      </c>
      <c r="E61" s="58" t="str">
        <f>IF(ISERROR(VLOOKUP($A61,'Základní kolo'!$A$7:$M$120,8,FALSE)),"",VLOOKUP($A61,'Základní kolo'!$A$7:$M$120,8,FALSE))</f>
        <v>Novák Matyáš</v>
      </c>
      <c r="F61" s="57">
        <f>IF(ISERROR(VLOOKUP($A61,'Základní kolo'!$A$7:$M$120,9,FALSE)),"",VLOOKUP($A61,'Základní kolo'!$A$7:$M$120,9,FALSE))</f>
        <v>2007</v>
      </c>
      <c r="G61" s="58" t="str">
        <f>IF(ISERROR(VLOOKUP($A61,'Základní kolo'!$A$7:$M$120,10,FALSE)),"",VLOOKUP($A61,'Základní kolo'!$A$7:$M$120,10,FALSE))</f>
        <v>Stará Říše</v>
      </c>
      <c r="H61" s="59">
        <f>IF(ISERROR(VLOOKUP($A61,'Základní kolo'!$A$7:$M$120,11,FALSE)),"",VLOOKUP($A61,'Základní kolo'!$A$7:$M$120,11,FALSE))</f>
        <v>17.98</v>
      </c>
      <c r="I61" s="59" t="str">
        <f>IF(ISERROR(VLOOKUP($A61,'Základní kolo'!$A$7:$M$120,12,FALSE)),"",VLOOKUP($A61,'Základní kolo'!$A$7:$M$120,12,FALSE))</f>
        <v>NP</v>
      </c>
      <c r="J61" s="60">
        <f>IF(ISERROR(VLOOKUP($A61,'Základní kolo'!$A$7:$M$120,13,FALSE)),"",VLOOKUP($A61,'Základní kolo'!$A$7:$M$120,13,FALSE))</f>
        <v>17.98</v>
      </c>
    </row>
    <row r="62" spans="1:10" ht="12.75">
      <c r="A62" s="1">
        <v>3</v>
      </c>
      <c r="B62" s="55">
        <f>IF(ISERROR(VLOOKUP($A62,'Základní kolo'!$A$7:$M$120,5,FALSE)),"",VLOOKUP($A62,'Základní kolo'!$A$7:$M$120,5,FALSE))</f>
        <v>3</v>
      </c>
      <c r="C62" s="56">
        <f>IF(ISERROR(VLOOKUP($A62,'Základní kolo'!$A$7:$M$120,6,FALSE)),"",VLOOKUP($A62,'Základní kolo'!$A$7:$M$120,6,FALSE))</f>
        <v>36</v>
      </c>
      <c r="D62" s="57">
        <f>IF(ISERROR(VLOOKUP($A62,'Základní kolo'!$A$7:$M$120,7,FALSE)),"",VLOOKUP($A62,'Základní kolo'!$A$7:$M$120,7,FALSE))</f>
        <v>0</v>
      </c>
      <c r="E62" s="58" t="str">
        <f>IF(ISERROR(VLOOKUP($A62,'Základní kolo'!$A$7:$M$120,8,FALSE)),"",VLOOKUP($A62,'Základní kolo'!$A$7:$M$120,8,FALSE))</f>
        <v>Rajnet František</v>
      </c>
      <c r="F62" s="57">
        <f>IF(ISERROR(VLOOKUP($A62,'Základní kolo'!$A$7:$M$120,9,FALSE)),"",VLOOKUP($A62,'Základní kolo'!$A$7:$M$120,9,FALSE))</f>
        <v>2007</v>
      </c>
      <c r="G62" s="58" t="str">
        <f>IF(ISERROR(VLOOKUP($A62,'Základní kolo'!$A$7:$M$120,10,FALSE)),"",VLOOKUP($A62,'Základní kolo'!$A$7:$M$120,10,FALSE))</f>
        <v>Pardubice-Polabiny </v>
      </c>
      <c r="H62" s="59">
        <f>IF(ISERROR(VLOOKUP($A62,'Základní kolo'!$A$7:$M$120,11,FALSE)),"",VLOOKUP($A62,'Základní kolo'!$A$7:$M$120,11,FALSE))</f>
        <v>18.02</v>
      </c>
      <c r="I62" s="59" t="str">
        <f>IF(ISERROR(VLOOKUP($A62,'Základní kolo'!$A$7:$M$120,12,FALSE)),"",VLOOKUP($A62,'Základní kolo'!$A$7:$M$120,12,FALSE))</f>
        <v>NP</v>
      </c>
      <c r="J62" s="60">
        <f>IF(ISERROR(VLOOKUP($A62,'Základní kolo'!$A$7:$M$120,13,FALSE)),"",VLOOKUP($A62,'Základní kolo'!$A$7:$M$120,13,FALSE))</f>
        <v>18.02</v>
      </c>
    </row>
    <row r="63" spans="1:10" ht="12.75">
      <c r="A63" s="1">
        <v>4</v>
      </c>
      <c r="B63" s="55">
        <f>IF(ISERROR(VLOOKUP($A63,'Základní kolo'!$A$7:$M$120,5,FALSE)),"",VLOOKUP($A63,'Základní kolo'!$A$7:$M$120,5,FALSE))</f>
        <v>4</v>
      </c>
      <c r="C63" s="56">
        <f>IF(ISERROR(VLOOKUP($A63,'Základní kolo'!$A$7:$M$120,6,FALSE)),"",VLOOKUP($A63,'Základní kolo'!$A$7:$M$120,6,FALSE))</f>
        <v>28</v>
      </c>
      <c r="D63" s="57">
        <f>IF(ISERROR(VLOOKUP($A63,'Základní kolo'!$A$7:$M$120,7,FALSE)),"",VLOOKUP($A63,'Základní kolo'!$A$7:$M$120,7,FALSE))</f>
        <v>0</v>
      </c>
      <c r="E63" s="58" t="str">
        <f>IF(ISERROR(VLOOKUP($A63,'Základní kolo'!$A$7:$M$120,8,FALSE)),"",VLOOKUP($A63,'Základní kolo'!$A$7:$M$120,8,FALSE))</f>
        <v>Pčolinský Juraj</v>
      </c>
      <c r="F63" s="57">
        <f>IF(ISERROR(VLOOKUP($A63,'Základní kolo'!$A$7:$M$120,9,FALSE)),"",VLOOKUP($A63,'Základní kolo'!$A$7:$M$120,9,FALSE))</f>
        <v>2008</v>
      </c>
      <c r="G63" s="58" t="str">
        <f>IF(ISERROR(VLOOKUP($A63,'Základní kolo'!$A$7:$M$120,10,FALSE)),"",VLOOKUP($A63,'Základní kolo'!$A$7:$M$120,10,FALSE))</f>
        <v>Praha-Dolní Měcholupy</v>
      </c>
      <c r="H63" s="59">
        <f>IF(ISERROR(VLOOKUP($A63,'Základní kolo'!$A$7:$M$120,11,FALSE)),"",VLOOKUP($A63,'Základní kolo'!$A$7:$M$120,11,FALSE))</f>
        <v>18.03</v>
      </c>
      <c r="I63" s="59" t="str">
        <f>IF(ISERROR(VLOOKUP($A63,'Základní kolo'!$A$7:$M$120,12,FALSE)),"",VLOOKUP($A63,'Základní kolo'!$A$7:$M$120,12,FALSE))</f>
        <v>NP</v>
      </c>
      <c r="J63" s="60">
        <f>IF(ISERROR(VLOOKUP($A63,'Základní kolo'!$A$7:$M$120,13,FALSE)),"",VLOOKUP($A63,'Základní kolo'!$A$7:$M$120,13,FALSE))</f>
        <v>18.03</v>
      </c>
    </row>
    <row r="64" spans="1:10" ht="12.75">
      <c r="A64" s="1">
        <v>5</v>
      </c>
      <c r="B64" s="55">
        <f>IF(ISERROR(VLOOKUP($A64,'Základní kolo'!$A$7:$M$120,5,FALSE)),"",VLOOKUP($A64,'Základní kolo'!$A$7:$M$120,5,FALSE))</f>
        <v>5</v>
      </c>
      <c r="C64" s="56">
        <f>IF(ISERROR(VLOOKUP($A64,'Základní kolo'!$A$7:$M$120,6,FALSE)),"",VLOOKUP($A64,'Základní kolo'!$A$7:$M$120,6,FALSE))</f>
        <v>25</v>
      </c>
      <c r="D64" s="57">
        <f>IF(ISERROR(VLOOKUP($A64,'Základní kolo'!$A$7:$M$120,7,FALSE)),"",VLOOKUP($A64,'Základní kolo'!$A$7:$M$120,7,FALSE))</f>
        <v>0</v>
      </c>
      <c r="E64" s="58" t="str">
        <f>IF(ISERROR(VLOOKUP($A64,'Základní kolo'!$A$7:$M$120,8,FALSE)),"",VLOOKUP($A64,'Základní kolo'!$A$7:$M$120,8,FALSE))</f>
        <v>Hofman Miroslav</v>
      </c>
      <c r="F64" s="57">
        <f>IF(ISERROR(VLOOKUP($A64,'Základní kolo'!$A$7:$M$120,9,FALSE)),"",VLOOKUP($A64,'Základní kolo'!$A$7:$M$120,9,FALSE))</f>
        <v>2007</v>
      </c>
      <c r="G64" s="58" t="str">
        <f>IF(ISERROR(VLOOKUP($A64,'Základní kolo'!$A$7:$M$120,10,FALSE)),"",VLOOKUP($A64,'Základní kolo'!$A$7:$M$120,10,FALSE))</f>
        <v>Seč</v>
      </c>
      <c r="H64" s="59">
        <f>IF(ISERROR(VLOOKUP($A64,'Základní kolo'!$A$7:$M$120,11,FALSE)),"",VLOOKUP($A64,'Základní kolo'!$A$7:$M$120,11,FALSE))</f>
        <v>18.71</v>
      </c>
      <c r="I64" s="59">
        <f>IF(ISERROR(VLOOKUP($A64,'Základní kolo'!$A$7:$M$120,12,FALSE)),"",VLOOKUP($A64,'Základní kolo'!$A$7:$M$120,12,FALSE))</f>
        <v>28.46</v>
      </c>
      <c r="J64" s="60">
        <f>IF(ISERROR(VLOOKUP($A64,'Základní kolo'!$A$7:$M$120,13,FALSE)),"",VLOOKUP($A64,'Základní kolo'!$A$7:$M$120,13,FALSE))</f>
        <v>18.71</v>
      </c>
    </row>
    <row r="65" spans="1:10" ht="12.75">
      <c r="A65" s="1">
        <v>6</v>
      </c>
      <c r="B65" s="55">
        <f>IF(ISERROR(VLOOKUP($A65,'Základní kolo'!$A$7:$M$120,5,FALSE)),"",VLOOKUP($A65,'Základní kolo'!$A$7:$M$120,5,FALSE))</f>
        <v>6</v>
      </c>
      <c r="C65" s="56">
        <f>IF(ISERROR(VLOOKUP($A65,'Základní kolo'!$A$7:$M$120,6,FALSE)),"",VLOOKUP($A65,'Základní kolo'!$A$7:$M$120,6,FALSE))</f>
        <v>26</v>
      </c>
      <c r="D65" s="57">
        <f>IF(ISERROR(VLOOKUP($A65,'Základní kolo'!$A$7:$M$120,7,FALSE)),"",VLOOKUP($A65,'Základní kolo'!$A$7:$M$120,7,FALSE))</f>
        <v>0</v>
      </c>
      <c r="E65" s="58" t="str">
        <f>IF(ISERROR(VLOOKUP($A65,'Základní kolo'!$A$7:$M$120,8,FALSE)),"",VLOOKUP($A65,'Základní kolo'!$A$7:$M$120,8,FALSE))</f>
        <v>Nový Jiří</v>
      </c>
      <c r="F65" s="57">
        <f>IF(ISERROR(VLOOKUP($A65,'Základní kolo'!$A$7:$M$120,9,FALSE)),"",VLOOKUP($A65,'Základní kolo'!$A$7:$M$120,9,FALSE))</f>
        <v>2007</v>
      </c>
      <c r="G65" s="58" t="str">
        <f>IF(ISERROR(VLOOKUP($A65,'Základní kolo'!$A$7:$M$120,10,FALSE)),"",VLOOKUP($A65,'Základní kolo'!$A$7:$M$120,10,FALSE))</f>
        <v>Lhenice</v>
      </c>
      <c r="H65" s="59">
        <f>IF(ISERROR(VLOOKUP($A65,'Základní kolo'!$A$7:$M$120,11,FALSE)),"",VLOOKUP($A65,'Základní kolo'!$A$7:$M$120,11,FALSE))</f>
        <v>20.81</v>
      </c>
      <c r="I65" s="59">
        <f>IF(ISERROR(VLOOKUP($A65,'Základní kolo'!$A$7:$M$120,12,FALSE)),"",VLOOKUP($A65,'Základní kolo'!$A$7:$M$120,12,FALSE))</f>
        <v>20.44</v>
      </c>
      <c r="J65" s="60">
        <f>IF(ISERROR(VLOOKUP($A65,'Základní kolo'!$A$7:$M$120,13,FALSE)),"",VLOOKUP($A65,'Základní kolo'!$A$7:$M$120,13,FALSE))</f>
        <v>20.44</v>
      </c>
    </row>
    <row r="66" spans="1:10" ht="12.75">
      <c r="A66" s="1">
        <v>7</v>
      </c>
      <c r="B66" s="55">
        <f>IF(ISERROR(VLOOKUP($A66,'Základní kolo'!$A$7:$M$120,5,FALSE)),"",VLOOKUP($A66,'Základní kolo'!$A$7:$M$120,5,FALSE))</f>
        <v>7</v>
      </c>
      <c r="C66" s="56">
        <f>IF(ISERROR(VLOOKUP($A66,'Základní kolo'!$A$7:$M$120,6,FALSE)),"",VLOOKUP($A66,'Základní kolo'!$A$7:$M$120,6,FALSE))</f>
        <v>24</v>
      </c>
      <c r="D66" s="57">
        <f>IF(ISERROR(VLOOKUP($A66,'Základní kolo'!$A$7:$M$120,7,FALSE)),"",VLOOKUP($A66,'Základní kolo'!$A$7:$M$120,7,FALSE))</f>
        <v>0</v>
      </c>
      <c r="E66" s="58" t="str">
        <f>IF(ISERROR(VLOOKUP($A66,'Základní kolo'!$A$7:$M$120,8,FALSE)),"",VLOOKUP($A66,'Základní kolo'!$A$7:$M$120,8,FALSE))</f>
        <v>Konopasek René</v>
      </c>
      <c r="F66" s="57">
        <f>IF(ISERROR(VLOOKUP($A66,'Základní kolo'!$A$7:$M$120,9,FALSE)),"",VLOOKUP($A66,'Základní kolo'!$A$7:$M$120,9,FALSE))</f>
        <v>2007</v>
      </c>
      <c r="G66" s="58" t="str">
        <f>IF(ISERROR(VLOOKUP($A66,'Základní kolo'!$A$7:$M$120,10,FALSE)),"",VLOOKUP($A66,'Základní kolo'!$A$7:$M$120,10,FALSE))</f>
        <v>Praha-Řepy</v>
      </c>
      <c r="H66" s="59">
        <f>IF(ISERROR(VLOOKUP($A66,'Základní kolo'!$A$7:$M$120,11,FALSE)),"",VLOOKUP($A66,'Základní kolo'!$A$7:$M$120,11,FALSE))</f>
        <v>22.65</v>
      </c>
      <c r="I66" s="59">
        <f>IF(ISERROR(VLOOKUP($A66,'Základní kolo'!$A$7:$M$120,12,FALSE)),"",VLOOKUP($A66,'Základní kolo'!$A$7:$M$120,12,FALSE))</f>
        <v>20.45</v>
      </c>
      <c r="J66" s="60">
        <f>IF(ISERROR(VLOOKUP($A66,'Základní kolo'!$A$7:$M$120,13,FALSE)),"",VLOOKUP($A66,'Základní kolo'!$A$7:$M$120,13,FALSE))</f>
        <v>20.45</v>
      </c>
    </row>
    <row r="67" spans="1:10" ht="12.75">
      <c r="A67" s="1">
        <v>8</v>
      </c>
      <c r="B67" s="55">
        <f>IF(ISERROR(VLOOKUP($A67,'Základní kolo'!$A$7:$M$120,5,FALSE)),"",VLOOKUP($A67,'Základní kolo'!$A$7:$M$120,5,FALSE))</f>
        <v>8</v>
      </c>
      <c r="C67" s="56">
        <f>IF(ISERROR(VLOOKUP($A67,'Základní kolo'!$A$7:$M$120,6,FALSE)),"",VLOOKUP($A67,'Základní kolo'!$A$7:$M$120,6,FALSE))</f>
        <v>22</v>
      </c>
      <c r="D67" s="57">
        <f>IF(ISERROR(VLOOKUP($A67,'Základní kolo'!$A$7:$M$120,7,FALSE)),"",VLOOKUP($A67,'Základní kolo'!$A$7:$M$120,7,FALSE))</f>
        <v>0</v>
      </c>
      <c r="E67" s="58" t="str">
        <f>IF(ISERROR(VLOOKUP($A67,'Základní kolo'!$A$7:$M$120,8,FALSE)),"",VLOOKUP($A67,'Základní kolo'!$A$7:$M$120,8,FALSE))</f>
        <v>Čížek Jan</v>
      </c>
      <c r="F67" s="57">
        <f>IF(ISERROR(VLOOKUP($A67,'Základní kolo'!$A$7:$M$120,9,FALSE)),"",VLOOKUP($A67,'Základní kolo'!$A$7:$M$120,9,FALSE))</f>
        <v>2008</v>
      </c>
      <c r="G67" s="58" t="str">
        <f>IF(ISERROR(VLOOKUP($A67,'Základní kolo'!$A$7:$M$120,10,FALSE)),"",VLOOKUP($A67,'Základní kolo'!$A$7:$M$120,10,FALSE))</f>
        <v>Nymburk</v>
      </c>
      <c r="H67" s="59">
        <f>IF(ISERROR(VLOOKUP($A67,'Základní kolo'!$A$7:$M$120,11,FALSE)),"",VLOOKUP($A67,'Základní kolo'!$A$7:$M$120,11,FALSE))</f>
        <v>21.79</v>
      </c>
      <c r="I67" s="59">
        <f>IF(ISERROR(VLOOKUP($A67,'Základní kolo'!$A$7:$M$120,12,FALSE)),"",VLOOKUP($A67,'Základní kolo'!$A$7:$M$120,12,FALSE))</f>
        <v>23.01</v>
      </c>
      <c r="J67" s="60">
        <f>IF(ISERROR(VLOOKUP($A67,'Základní kolo'!$A$7:$M$120,13,FALSE)),"",VLOOKUP($A67,'Základní kolo'!$A$7:$M$120,13,FALSE))</f>
        <v>21.79</v>
      </c>
    </row>
    <row r="68" spans="1:10" ht="12.75">
      <c r="A68" s="1">
        <v>9</v>
      </c>
      <c r="B68" s="55">
        <f>IF(ISERROR(VLOOKUP($A68,'Základní kolo'!$A$7:$M$120,5,FALSE)),"",VLOOKUP($A68,'Základní kolo'!$A$7:$M$120,5,FALSE))</f>
        <v>9</v>
      </c>
      <c r="C68" s="56">
        <f>IF(ISERROR(VLOOKUP($A68,'Základní kolo'!$A$7:$M$120,6,FALSE)),"",VLOOKUP($A68,'Základní kolo'!$A$7:$M$120,6,FALSE))</f>
        <v>35</v>
      </c>
      <c r="D68" s="57">
        <f>IF(ISERROR(VLOOKUP($A68,'Základní kolo'!$A$7:$M$120,7,FALSE)),"",VLOOKUP($A68,'Základní kolo'!$A$7:$M$120,7,FALSE))</f>
        <v>0</v>
      </c>
      <c r="E68" s="58" t="str">
        <f>IF(ISERROR(VLOOKUP($A68,'Základní kolo'!$A$7:$M$120,8,FALSE)),"",VLOOKUP($A68,'Základní kolo'!$A$7:$M$120,8,FALSE))</f>
        <v>Šmid Tadeáš</v>
      </c>
      <c r="F68" s="57">
        <f>IF(ISERROR(VLOOKUP($A68,'Základní kolo'!$A$7:$M$120,9,FALSE)),"",VLOOKUP($A68,'Základní kolo'!$A$7:$M$120,9,FALSE))</f>
        <v>2008</v>
      </c>
      <c r="G68" s="58" t="str">
        <f>IF(ISERROR(VLOOKUP($A68,'Základní kolo'!$A$7:$M$120,10,FALSE)),"",VLOOKUP($A68,'Základní kolo'!$A$7:$M$120,10,FALSE))</f>
        <v>Mojžíř</v>
      </c>
      <c r="H68" s="59">
        <f>IF(ISERROR(VLOOKUP($A68,'Základní kolo'!$A$7:$M$120,11,FALSE)),"",VLOOKUP($A68,'Základní kolo'!$A$7:$M$120,11,FALSE))</f>
        <v>22.91</v>
      </c>
      <c r="I68" s="59">
        <f>IF(ISERROR(VLOOKUP($A68,'Základní kolo'!$A$7:$M$120,12,FALSE)),"",VLOOKUP($A68,'Základní kolo'!$A$7:$M$120,12,FALSE))</f>
        <v>23.23</v>
      </c>
      <c r="J68" s="60">
        <f>IF(ISERROR(VLOOKUP($A68,'Základní kolo'!$A$7:$M$120,13,FALSE)),"",VLOOKUP($A68,'Základní kolo'!$A$7:$M$120,13,FALSE))</f>
        <v>22.91</v>
      </c>
    </row>
    <row r="69" spans="1:10" ht="12.75">
      <c r="A69" s="1">
        <v>10</v>
      </c>
      <c r="B69" s="55">
        <f>IF(ISERROR(VLOOKUP($A69,'Základní kolo'!$A$7:$M$120,5,FALSE)),"",VLOOKUP($A69,'Základní kolo'!$A$7:$M$120,5,FALSE))</f>
        <v>10</v>
      </c>
      <c r="C69" s="56">
        <f>IF(ISERROR(VLOOKUP($A69,'Základní kolo'!$A$7:$M$120,6,FALSE)),"",VLOOKUP($A69,'Základní kolo'!$A$7:$M$120,6,FALSE))</f>
        <v>21</v>
      </c>
      <c r="D69" s="57">
        <f>IF(ISERROR(VLOOKUP($A69,'Základní kolo'!$A$7:$M$120,7,FALSE)),"",VLOOKUP($A69,'Základní kolo'!$A$7:$M$120,7,FALSE))</f>
        <v>0</v>
      </c>
      <c r="E69" s="58" t="str">
        <f>IF(ISERROR(VLOOKUP($A69,'Základní kolo'!$A$7:$M$120,8,FALSE)),"",VLOOKUP($A69,'Základní kolo'!$A$7:$M$120,8,FALSE))</f>
        <v>Knybel Daniel</v>
      </c>
      <c r="F69" s="57">
        <f>IF(ISERROR(VLOOKUP($A69,'Základní kolo'!$A$7:$M$120,9,FALSE)),"",VLOOKUP($A69,'Základní kolo'!$A$7:$M$120,9,FALSE))</f>
        <v>2007</v>
      </c>
      <c r="G69" s="58" t="str">
        <f>IF(ISERROR(VLOOKUP($A69,'Základní kolo'!$A$7:$M$120,10,FALSE)),"",VLOOKUP($A69,'Základní kolo'!$A$7:$M$120,10,FALSE))</f>
        <v>Milovice-Mladá</v>
      </c>
      <c r="H69" s="59">
        <f>IF(ISERROR(VLOOKUP($A69,'Základní kolo'!$A$7:$M$120,11,FALSE)),"",VLOOKUP($A69,'Základní kolo'!$A$7:$M$120,11,FALSE))</f>
        <v>23.51</v>
      </c>
      <c r="I69" s="59">
        <f>IF(ISERROR(VLOOKUP($A69,'Základní kolo'!$A$7:$M$120,12,FALSE)),"",VLOOKUP($A69,'Základní kolo'!$A$7:$M$120,12,FALSE))</f>
        <v>23.59</v>
      </c>
      <c r="J69" s="60">
        <f>IF(ISERROR(VLOOKUP($A69,'Základní kolo'!$A$7:$M$120,13,FALSE)),"",VLOOKUP($A69,'Základní kolo'!$A$7:$M$120,13,FALSE))</f>
        <v>23.51</v>
      </c>
    </row>
    <row r="70" spans="1:10" ht="12.75">
      <c r="A70" s="1">
        <v>11</v>
      </c>
      <c r="B70" s="55">
        <f>IF(ISERROR(VLOOKUP($A70,'Základní kolo'!$A$7:$M$120,5,FALSE)),"",VLOOKUP($A70,'Základní kolo'!$A$7:$M$120,5,FALSE))</f>
        <v>11</v>
      </c>
      <c r="C70" s="56">
        <f>IF(ISERROR(VLOOKUP($A70,'Základní kolo'!$A$7:$M$120,6,FALSE)),"",VLOOKUP($A70,'Základní kolo'!$A$7:$M$120,6,FALSE))</f>
        <v>29</v>
      </c>
      <c r="D70" s="57">
        <f>IF(ISERROR(VLOOKUP($A70,'Základní kolo'!$A$7:$M$120,7,FALSE)),"",VLOOKUP($A70,'Základní kolo'!$A$7:$M$120,7,FALSE))</f>
        <v>0</v>
      </c>
      <c r="E70" s="58" t="str">
        <f>IF(ISERROR(VLOOKUP($A70,'Základní kolo'!$A$7:$M$120,8,FALSE)),"",VLOOKUP($A70,'Základní kolo'!$A$7:$M$120,8,FALSE))</f>
        <v>Kovařík Lukáš</v>
      </c>
      <c r="F70" s="57">
        <f>IF(ISERROR(VLOOKUP($A70,'Základní kolo'!$A$7:$M$120,9,FALSE)),"",VLOOKUP($A70,'Základní kolo'!$A$7:$M$120,9,FALSE))</f>
        <v>2008</v>
      </c>
      <c r="G70" s="58" t="str">
        <f>IF(ISERROR(VLOOKUP($A70,'Základní kolo'!$A$7:$M$120,10,FALSE)),"",VLOOKUP($A70,'Základní kolo'!$A$7:$M$120,10,FALSE))</f>
        <v>Milovice-Mladá</v>
      </c>
      <c r="H70" s="59">
        <f>IF(ISERROR(VLOOKUP($A70,'Základní kolo'!$A$7:$M$120,11,FALSE)),"",VLOOKUP($A70,'Základní kolo'!$A$7:$M$120,11,FALSE))</f>
        <v>43.99</v>
      </c>
      <c r="I70" s="59">
        <f>IF(ISERROR(VLOOKUP($A70,'Základní kolo'!$A$7:$M$120,12,FALSE)),"",VLOOKUP($A70,'Základní kolo'!$A$7:$M$120,12,FALSE))</f>
        <v>25.57</v>
      </c>
      <c r="J70" s="60">
        <f>IF(ISERROR(VLOOKUP($A70,'Základní kolo'!$A$7:$M$120,13,FALSE)),"",VLOOKUP($A70,'Základní kolo'!$A$7:$M$120,13,FALSE))</f>
        <v>25.57</v>
      </c>
    </row>
    <row r="71" spans="1:10" ht="12.75">
      <c r="A71" s="1">
        <v>12</v>
      </c>
      <c r="B71" s="55">
        <f>IF(ISERROR(VLOOKUP($A71,'Základní kolo'!$A$7:$M$120,5,FALSE)),"",VLOOKUP($A71,'Základní kolo'!$A$7:$M$120,5,FALSE))</f>
      </c>
      <c r="C71" s="56">
        <f>IF(ISERROR(VLOOKUP($A71,'Základní kolo'!$A$7:$M$120,6,FALSE)),"",VLOOKUP($A71,'Základní kolo'!$A$7:$M$120,6,FALSE))</f>
      </c>
      <c r="D71" s="57">
        <f>IF(ISERROR(VLOOKUP($A71,'Základní kolo'!$A$7:$M$120,7,FALSE)),"",VLOOKUP($A71,'Základní kolo'!$A$7:$M$120,7,FALSE))</f>
      </c>
      <c r="E71" s="58">
        <f>IF(ISERROR(VLOOKUP($A71,'Základní kolo'!$A$7:$M$120,8,FALSE)),"",VLOOKUP($A71,'Základní kolo'!$A$7:$M$120,8,FALSE))</f>
      </c>
      <c r="F71" s="57">
        <f>IF(ISERROR(VLOOKUP($A71,'Základní kolo'!$A$7:$M$120,9,FALSE)),"",VLOOKUP($A71,'Základní kolo'!$A$7:$M$120,9,FALSE))</f>
      </c>
      <c r="G71" s="58">
        <f>IF(ISERROR(VLOOKUP($A71,'Základní kolo'!$A$7:$M$120,10,FALSE)),"",VLOOKUP($A71,'Základní kolo'!$A$7:$M$120,10,FALSE))</f>
      </c>
      <c r="H71" s="59">
        <f>IF(ISERROR(VLOOKUP($A71,'Základní kolo'!$A$7:$M$120,11,FALSE)),"",VLOOKUP($A71,'Základní kolo'!$A$7:$M$120,11,FALSE))</f>
      </c>
      <c r="I71" s="59">
        <f>IF(ISERROR(VLOOKUP($A71,'Základní kolo'!$A$7:$M$120,12,FALSE)),"",VLOOKUP($A71,'Základní kolo'!$A$7:$M$120,12,FALSE))</f>
      </c>
      <c r="J71" s="60">
        <f>IF(ISERROR(VLOOKUP($A71,'Základní kolo'!$A$7:$M$120,13,FALSE)),"",VLOOKUP($A71,'Základní kolo'!$A$7:$M$120,13,FALSE))</f>
      </c>
    </row>
    <row r="72" spans="1:10" ht="12.75">
      <c r="A72" s="1">
        <v>13</v>
      </c>
      <c r="B72" s="55">
        <f>IF(ISERROR(VLOOKUP($A72,'Základní kolo'!$A$7:$M$120,5,FALSE)),"",VLOOKUP($A72,'Základní kolo'!$A$7:$M$120,5,FALSE))</f>
      </c>
      <c r="C72" s="56">
        <f>IF(ISERROR(VLOOKUP($A72,'Základní kolo'!$A$7:$M$120,6,FALSE)),"",VLOOKUP($A72,'Základní kolo'!$A$7:$M$120,6,FALSE))</f>
      </c>
      <c r="D72" s="57">
        <f>IF(ISERROR(VLOOKUP($A72,'Základní kolo'!$A$7:$M$120,7,FALSE)),"",VLOOKUP($A72,'Základní kolo'!$A$7:$M$120,7,FALSE))</f>
      </c>
      <c r="E72" s="58">
        <f>IF(ISERROR(VLOOKUP($A72,'Základní kolo'!$A$7:$M$120,8,FALSE)),"",VLOOKUP($A72,'Základní kolo'!$A$7:$M$120,8,FALSE))</f>
      </c>
      <c r="F72" s="57">
        <f>IF(ISERROR(VLOOKUP($A72,'Základní kolo'!$A$7:$M$120,9,FALSE)),"",VLOOKUP($A72,'Základní kolo'!$A$7:$M$120,9,FALSE))</f>
      </c>
      <c r="G72" s="58">
        <f>IF(ISERROR(VLOOKUP($A72,'Základní kolo'!$A$7:$M$120,10,FALSE)),"",VLOOKUP($A72,'Základní kolo'!$A$7:$M$120,10,FALSE))</f>
      </c>
      <c r="H72" s="59">
        <f>IF(ISERROR(VLOOKUP($A72,'Základní kolo'!$A$7:$M$120,11,FALSE)),"",VLOOKUP($A72,'Základní kolo'!$A$7:$M$120,11,FALSE))</f>
      </c>
      <c r="I72" s="59">
        <f>IF(ISERROR(VLOOKUP($A72,'Základní kolo'!$A$7:$M$120,12,FALSE)),"",VLOOKUP($A72,'Základní kolo'!$A$7:$M$120,12,FALSE))</f>
      </c>
      <c r="J72" s="60">
        <f>IF(ISERROR(VLOOKUP($A72,'Základní kolo'!$A$7:$M$120,13,FALSE)),"",VLOOKUP($A72,'Základní kolo'!$A$7:$M$120,13,FALSE))</f>
      </c>
    </row>
    <row r="73" spans="1:10" ht="12.75">
      <c r="A73" s="1">
        <v>14</v>
      </c>
      <c r="B73" s="55">
        <f>IF(ISERROR(VLOOKUP($A73,'Základní kolo'!$A$7:$M$120,5,FALSE)),"",VLOOKUP($A73,'Základní kolo'!$A$7:$M$120,5,FALSE))</f>
      </c>
      <c r="C73" s="56">
        <f>IF(ISERROR(VLOOKUP($A73,'Základní kolo'!$A$7:$M$120,6,FALSE)),"",VLOOKUP($A73,'Základní kolo'!$A$7:$M$120,6,FALSE))</f>
      </c>
      <c r="D73" s="57">
        <f>IF(ISERROR(VLOOKUP($A73,'Základní kolo'!$A$7:$M$120,7,FALSE)),"",VLOOKUP($A73,'Základní kolo'!$A$7:$M$120,7,FALSE))</f>
      </c>
      <c r="E73" s="58">
        <f>IF(ISERROR(VLOOKUP($A73,'Základní kolo'!$A$7:$M$120,8,FALSE)),"",VLOOKUP($A73,'Základní kolo'!$A$7:$M$120,8,FALSE))</f>
      </c>
      <c r="F73" s="57">
        <f>IF(ISERROR(VLOOKUP($A73,'Základní kolo'!$A$7:$M$120,9,FALSE)),"",VLOOKUP($A73,'Základní kolo'!$A$7:$M$120,9,FALSE))</f>
      </c>
      <c r="G73" s="58">
        <f>IF(ISERROR(VLOOKUP($A73,'Základní kolo'!$A$7:$M$120,10,FALSE)),"",VLOOKUP($A73,'Základní kolo'!$A$7:$M$120,10,FALSE))</f>
      </c>
      <c r="H73" s="59">
        <f>IF(ISERROR(VLOOKUP($A73,'Základní kolo'!$A$7:$M$120,11,FALSE)),"",VLOOKUP($A73,'Základní kolo'!$A$7:$M$120,11,FALSE))</f>
      </c>
      <c r="I73" s="59">
        <f>IF(ISERROR(VLOOKUP($A73,'Základní kolo'!$A$7:$M$120,12,FALSE)),"",VLOOKUP($A73,'Základní kolo'!$A$7:$M$120,12,FALSE))</f>
      </c>
      <c r="J73" s="60">
        <f>IF(ISERROR(VLOOKUP($A73,'Základní kolo'!$A$7:$M$120,13,FALSE)),"",VLOOKUP($A73,'Základní kolo'!$A$7:$M$120,13,FALSE))</f>
      </c>
    </row>
    <row r="74" spans="1:10" ht="12.75">
      <c r="A74" s="1">
        <v>15</v>
      </c>
      <c r="B74" s="55">
        <f>IF(ISERROR(VLOOKUP($A74,'Základní kolo'!$A$7:$M$120,5,FALSE)),"",VLOOKUP($A74,'Základní kolo'!$A$7:$M$120,5,FALSE))</f>
      </c>
      <c r="C74" s="56">
        <f>IF(ISERROR(VLOOKUP($A74,'Základní kolo'!$A$7:$M$120,6,FALSE)),"",VLOOKUP($A74,'Základní kolo'!$A$7:$M$120,6,FALSE))</f>
      </c>
      <c r="D74" s="57">
        <f>IF(ISERROR(VLOOKUP($A74,'Základní kolo'!$A$7:$M$120,7,FALSE)),"",VLOOKUP($A74,'Základní kolo'!$A$7:$M$120,7,FALSE))</f>
      </c>
      <c r="E74" s="58">
        <f>IF(ISERROR(VLOOKUP($A74,'Základní kolo'!$A$7:$M$120,8,FALSE)),"",VLOOKUP($A74,'Základní kolo'!$A$7:$M$120,8,FALSE))</f>
      </c>
      <c r="F74" s="57">
        <f>IF(ISERROR(VLOOKUP($A74,'Základní kolo'!$A$7:$M$120,9,FALSE)),"",VLOOKUP($A74,'Základní kolo'!$A$7:$M$120,9,FALSE))</f>
      </c>
      <c r="G74" s="58">
        <f>IF(ISERROR(VLOOKUP($A74,'Základní kolo'!$A$7:$M$120,10,FALSE)),"",VLOOKUP($A74,'Základní kolo'!$A$7:$M$120,10,FALSE))</f>
      </c>
      <c r="H74" s="59">
        <f>IF(ISERROR(VLOOKUP($A74,'Základní kolo'!$A$7:$M$120,11,FALSE)),"",VLOOKUP($A74,'Základní kolo'!$A$7:$M$120,11,FALSE))</f>
      </c>
      <c r="I74" s="59">
        <f>IF(ISERROR(VLOOKUP($A74,'Základní kolo'!$A$7:$M$120,12,FALSE)),"",VLOOKUP($A74,'Základní kolo'!$A$7:$M$120,12,FALSE))</f>
      </c>
      <c r="J74" s="60">
        <f>IF(ISERROR(VLOOKUP($A74,'Základní kolo'!$A$7:$M$120,13,FALSE)),"",VLOOKUP($A74,'Základní kolo'!$A$7:$M$120,13,FALSE))</f>
      </c>
    </row>
    <row r="75" spans="1:10" ht="12.75">
      <c r="A75" s="1">
        <v>16</v>
      </c>
      <c r="B75" s="55">
        <f>IF(ISERROR(VLOOKUP($A75,'Základní kolo'!$A$7:$M$120,5,FALSE)),"",VLOOKUP($A75,'Základní kolo'!$A$7:$M$120,5,FALSE))</f>
      </c>
      <c r="C75" s="56">
        <f>IF(ISERROR(VLOOKUP($A75,'Základní kolo'!$A$7:$M$120,6,FALSE)),"",VLOOKUP($A75,'Základní kolo'!$A$7:$M$120,6,FALSE))</f>
      </c>
      <c r="D75" s="57">
        <f>IF(ISERROR(VLOOKUP($A75,'Základní kolo'!$A$7:$M$120,7,FALSE)),"",VLOOKUP($A75,'Základní kolo'!$A$7:$M$120,7,FALSE))</f>
      </c>
      <c r="E75" s="58">
        <f>IF(ISERROR(VLOOKUP($A75,'Základní kolo'!$A$7:$M$120,8,FALSE)),"",VLOOKUP($A75,'Základní kolo'!$A$7:$M$120,8,FALSE))</f>
      </c>
      <c r="F75" s="57">
        <f>IF(ISERROR(VLOOKUP($A75,'Základní kolo'!$A$7:$M$120,9,FALSE)),"",VLOOKUP($A75,'Základní kolo'!$A$7:$M$120,9,FALSE))</f>
      </c>
      <c r="G75" s="58">
        <f>IF(ISERROR(VLOOKUP($A75,'Základní kolo'!$A$7:$M$120,10,FALSE)),"",VLOOKUP($A75,'Základní kolo'!$A$7:$M$120,10,FALSE))</f>
      </c>
      <c r="H75" s="59">
        <f>IF(ISERROR(VLOOKUP($A75,'Základní kolo'!$A$7:$M$120,11,FALSE)),"",VLOOKUP($A75,'Základní kolo'!$A$7:$M$120,11,FALSE))</f>
      </c>
      <c r="I75" s="59">
        <f>IF(ISERROR(VLOOKUP($A75,'Základní kolo'!$A$7:$M$120,12,FALSE)),"",VLOOKUP($A75,'Základní kolo'!$A$7:$M$120,12,FALSE))</f>
      </c>
      <c r="J75" s="60">
        <f>IF(ISERROR(VLOOKUP($A75,'Základní kolo'!$A$7:$M$120,13,FALSE)),"",VLOOKUP($A75,'Základní kolo'!$A$7:$M$120,13,FALSE))</f>
      </c>
    </row>
    <row r="76" spans="1:10" ht="12.75">
      <c r="A76" s="1">
        <v>17</v>
      </c>
      <c r="B76" s="55">
        <f>IF(ISERROR(VLOOKUP($A76,'Základní kolo'!$A$7:$M$120,5,FALSE)),"",VLOOKUP($A76,'Základní kolo'!$A$7:$M$120,5,FALSE))</f>
      </c>
      <c r="C76" s="56">
        <f>IF(ISERROR(VLOOKUP($A76,'Základní kolo'!$A$7:$M$120,6,FALSE)),"",VLOOKUP($A76,'Základní kolo'!$A$7:$M$120,6,FALSE))</f>
      </c>
      <c r="D76" s="57">
        <f>IF(ISERROR(VLOOKUP($A76,'Základní kolo'!$A$7:$M$120,7,FALSE)),"",VLOOKUP($A76,'Základní kolo'!$A$7:$M$120,7,FALSE))</f>
      </c>
      <c r="E76" s="58">
        <f>IF(ISERROR(VLOOKUP($A76,'Základní kolo'!$A$7:$M$120,8,FALSE)),"",VLOOKUP($A76,'Základní kolo'!$A$7:$M$120,8,FALSE))</f>
      </c>
      <c r="F76" s="57">
        <f>IF(ISERROR(VLOOKUP($A76,'Základní kolo'!$A$7:$M$120,9,FALSE)),"",VLOOKUP($A76,'Základní kolo'!$A$7:$M$120,9,FALSE))</f>
      </c>
      <c r="G76" s="58">
        <f>IF(ISERROR(VLOOKUP($A76,'Základní kolo'!$A$7:$M$120,10,FALSE)),"",VLOOKUP($A76,'Základní kolo'!$A$7:$M$120,10,FALSE))</f>
      </c>
      <c r="H76" s="59">
        <f>IF(ISERROR(VLOOKUP($A76,'Základní kolo'!$A$7:$M$120,11,FALSE)),"",VLOOKUP($A76,'Základní kolo'!$A$7:$M$120,11,FALSE))</f>
      </c>
      <c r="I76" s="59">
        <f>IF(ISERROR(VLOOKUP($A76,'Základní kolo'!$A$7:$M$120,12,FALSE)),"",VLOOKUP($A76,'Základní kolo'!$A$7:$M$120,12,FALSE))</f>
      </c>
      <c r="J76" s="60">
        <f>IF(ISERROR(VLOOKUP($A76,'Základní kolo'!$A$7:$M$120,13,FALSE)),"",VLOOKUP($A76,'Základní kolo'!$A$7:$M$120,13,FALSE))</f>
      </c>
    </row>
    <row r="77" spans="1:10" ht="12.75">
      <c r="A77" s="1">
        <v>18</v>
      </c>
      <c r="B77" s="55">
        <f>IF(ISERROR(VLOOKUP($A77,'Základní kolo'!$A$7:$M$120,5,FALSE)),"",VLOOKUP($A77,'Základní kolo'!$A$7:$M$120,5,FALSE))</f>
      </c>
      <c r="C77" s="56">
        <f>IF(ISERROR(VLOOKUP($A77,'Základní kolo'!$A$7:$M$120,6,FALSE)),"",VLOOKUP($A77,'Základní kolo'!$A$7:$M$120,6,FALSE))</f>
      </c>
      <c r="D77" s="57">
        <f>IF(ISERROR(VLOOKUP($A77,'Základní kolo'!$A$7:$M$120,7,FALSE)),"",VLOOKUP($A77,'Základní kolo'!$A$7:$M$120,7,FALSE))</f>
      </c>
      <c r="E77" s="58">
        <f>IF(ISERROR(VLOOKUP($A77,'Základní kolo'!$A$7:$M$120,8,FALSE)),"",VLOOKUP($A77,'Základní kolo'!$A$7:$M$120,8,FALSE))</f>
      </c>
      <c r="F77" s="57">
        <f>IF(ISERROR(VLOOKUP($A77,'Základní kolo'!$A$7:$M$120,9,FALSE)),"",VLOOKUP($A77,'Základní kolo'!$A$7:$M$120,9,FALSE))</f>
      </c>
      <c r="G77" s="58">
        <f>IF(ISERROR(VLOOKUP($A77,'Základní kolo'!$A$7:$M$120,10,FALSE)),"",VLOOKUP($A77,'Základní kolo'!$A$7:$M$120,10,FALSE))</f>
      </c>
      <c r="H77" s="59">
        <f>IF(ISERROR(VLOOKUP($A77,'Základní kolo'!$A$7:$M$120,11,FALSE)),"",VLOOKUP($A77,'Základní kolo'!$A$7:$M$120,11,FALSE))</f>
      </c>
      <c r="I77" s="59">
        <f>IF(ISERROR(VLOOKUP($A77,'Základní kolo'!$A$7:$M$120,12,FALSE)),"",VLOOKUP($A77,'Základní kolo'!$A$7:$M$120,12,FALSE))</f>
      </c>
      <c r="J77" s="60">
        <f>IF(ISERROR(VLOOKUP($A77,'Základní kolo'!$A$7:$M$120,13,FALSE)),"",VLOOKUP($A77,'Základní kolo'!$A$7:$M$120,13,FALSE))</f>
      </c>
    </row>
    <row r="78" spans="1:10" ht="12.75">
      <c r="A78" s="1">
        <v>19</v>
      </c>
      <c r="B78" s="55">
        <f>IF(ISERROR(VLOOKUP($A78,'Základní kolo'!$A$7:$M$120,5,FALSE)),"",VLOOKUP($A78,'Základní kolo'!$A$7:$M$120,5,FALSE))</f>
      </c>
      <c r="C78" s="56">
        <f>IF(ISERROR(VLOOKUP($A78,'Základní kolo'!$A$7:$M$120,6,FALSE)),"",VLOOKUP($A78,'Základní kolo'!$A$7:$M$120,6,FALSE))</f>
      </c>
      <c r="D78" s="57">
        <f>IF(ISERROR(VLOOKUP($A78,'Základní kolo'!$A$7:$M$120,7,FALSE)),"",VLOOKUP($A78,'Základní kolo'!$A$7:$M$120,7,FALSE))</f>
      </c>
      <c r="E78" s="58">
        <f>IF(ISERROR(VLOOKUP($A78,'Základní kolo'!$A$7:$M$120,8,FALSE)),"",VLOOKUP($A78,'Základní kolo'!$A$7:$M$120,8,FALSE))</f>
      </c>
      <c r="F78" s="57">
        <f>IF(ISERROR(VLOOKUP($A78,'Základní kolo'!$A$7:$M$120,9,FALSE)),"",VLOOKUP($A78,'Základní kolo'!$A$7:$M$120,9,FALSE))</f>
      </c>
      <c r="G78" s="58">
        <f>IF(ISERROR(VLOOKUP($A78,'Základní kolo'!$A$7:$M$120,10,FALSE)),"",VLOOKUP($A78,'Základní kolo'!$A$7:$M$120,10,FALSE))</f>
      </c>
      <c r="H78" s="59">
        <f>IF(ISERROR(VLOOKUP($A78,'Základní kolo'!$A$7:$M$120,11,FALSE)),"",VLOOKUP($A78,'Základní kolo'!$A$7:$M$120,11,FALSE))</f>
      </c>
      <c r="I78" s="59">
        <f>IF(ISERROR(VLOOKUP($A78,'Základní kolo'!$A$7:$M$120,12,FALSE)),"",VLOOKUP($A78,'Základní kolo'!$A$7:$M$120,12,FALSE))</f>
      </c>
      <c r="J78" s="60">
        <f>IF(ISERROR(VLOOKUP($A78,'Základní kolo'!$A$7:$M$120,13,FALSE)),"",VLOOKUP($A78,'Základní kolo'!$A$7:$M$120,13,FALSE))</f>
      </c>
    </row>
    <row r="79" spans="1:10" ht="12.75">
      <c r="A79" s="1">
        <v>20</v>
      </c>
      <c r="B79" s="55">
        <f>IF(ISERROR(VLOOKUP($A79,'Základní kolo'!$A$7:$M$120,5,FALSE)),"",VLOOKUP($A79,'Základní kolo'!$A$7:$M$120,5,FALSE))</f>
      </c>
      <c r="C79" s="56">
        <f>IF(ISERROR(VLOOKUP($A79,'Základní kolo'!$A$7:$M$120,6,FALSE)),"",VLOOKUP($A79,'Základní kolo'!$A$7:$M$120,6,FALSE))</f>
      </c>
      <c r="D79" s="57">
        <f>IF(ISERROR(VLOOKUP($A79,'Základní kolo'!$A$7:$M$120,7,FALSE)),"",VLOOKUP($A79,'Základní kolo'!$A$7:$M$120,7,FALSE))</f>
      </c>
      <c r="E79" s="58">
        <f>IF(ISERROR(VLOOKUP($A79,'Základní kolo'!$A$7:$M$120,8,FALSE)),"",VLOOKUP($A79,'Základní kolo'!$A$7:$M$120,8,FALSE))</f>
      </c>
      <c r="F79" s="57">
        <f>IF(ISERROR(VLOOKUP($A79,'Základní kolo'!$A$7:$M$120,9,FALSE)),"",VLOOKUP($A79,'Základní kolo'!$A$7:$M$120,9,FALSE))</f>
      </c>
      <c r="G79" s="58">
        <f>IF(ISERROR(VLOOKUP($A79,'Základní kolo'!$A$7:$M$120,10,FALSE)),"",VLOOKUP($A79,'Základní kolo'!$A$7:$M$120,10,FALSE))</f>
      </c>
      <c r="H79" s="59">
        <f>IF(ISERROR(VLOOKUP($A79,'Základní kolo'!$A$7:$M$120,11,FALSE)),"",VLOOKUP($A79,'Základní kolo'!$A$7:$M$120,11,FALSE))</f>
      </c>
      <c r="I79" s="59">
        <f>IF(ISERROR(VLOOKUP($A79,'Základní kolo'!$A$7:$M$120,12,FALSE)),"",VLOOKUP($A79,'Základní kolo'!$A$7:$M$120,12,FALSE))</f>
      </c>
      <c r="J79" s="60">
        <f>IF(ISERROR(VLOOKUP($A79,'Základní kolo'!$A$7:$M$120,13,FALSE)),"",VLOOKUP($A79,'Základní kolo'!$A$7:$M$120,13,FALSE))</f>
      </c>
    </row>
    <row r="80" spans="1:10" ht="12.75">
      <c r="A80" s="1">
        <v>21</v>
      </c>
      <c r="B80" s="55">
        <f>IF(ISERROR(VLOOKUP($A80,'Základní kolo'!$A$7:$M$120,5,FALSE)),"",VLOOKUP($A80,'Základní kolo'!$A$7:$M$120,5,FALSE))</f>
      </c>
      <c r="C80" s="56">
        <f>IF(ISERROR(VLOOKUP($A80,'Základní kolo'!$A$7:$M$120,6,FALSE)),"",VLOOKUP($A80,'Základní kolo'!$A$7:$M$120,6,FALSE))</f>
      </c>
      <c r="D80" s="57">
        <f>IF(ISERROR(VLOOKUP($A80,'Základní kolo'!$A$7:$M$120,7,FALSE)),"",VLOOKUP($A80,'Základní kolo'!$A$7:$M$120,7,FALSE))</f>
      </c>
      <c r="E80" s="58">
        <f>IF(ISERROR(VLOOKUP($A80,'Základní kolo'!$A$7:$M$120,8,FALSE)),"",VLOOKUP($A80,'Základní kolo'!$A$7:$M$120,8,FALSE))</f>
      </c>
      <c r="F80" s="57">
        <f>IF(ISERROR(VLOOKUP($A80,'Základní kolo'!$A$7:$M$120,9,FALSE)),"",VLOOKUP($A80,'Základní kolo'!$A$7:$M$120,9,FALSE))</f>
      </c>
      <c r="G80" s="58">
        <f>IF(ISERROR(VLOOKUP($A80,'Základní kolo'!$A$7:$M$120,10,FALSE)),"",VLOOKUP($A80,'Základní kolo'!$A$7:$M$120,10,FALSE))</f>
      </c>
      <c r="H80" s="59">
        <f>IF(ISERROR(VLOOKUP($A80,'Základní kolo'!$A$7:$M$120,11,FALSE)),"",VLOOKUP($A80,'Základní kolo'!$A$7:$M$120,11,FALSE))</f>
      </c>
      <c r="I80" s="59">
        <f>IF(ISERROR(VLOOKUP($A80,'Základní kolo'!$A$7:$M$120,12,FALSE)),"",VLOOKUP($A80,'Základní kolo'!$A$7:$M$120,12,FALSE))</f>
      </c>
      <c r="J80" s="60">
        <f>IF(ISERROR(VLOOKUP($A80,'Základní kolo'!$A$7:$M$120,13,FALSE)),"",VLOOKUP($A80,'Základní kolo'!$A$7:$M$120,13,FALSE))</f>
      </c>
    </row>
    <row r="81" spans="1:10" ht="12.75">
      <c r="A81" s="1">
        <v>22</v>
      </c>
      <c r="B81" s="55">
        <f>IF(ISERROR(VLOOKUP($A81,'Základní kolo'!$A$7:$M$120,5,FALSE)),"",VLOOKUP($A81,'Základní kolo'!$A$7:$M$120,5,FALSE))</f>
      </c>
      <c r="C81" s="56">
        <f>IF(ISERROR(VLOOKUP($A81,'Základní kolo'!$A$7:$M$120,6,FALSE)),"",VLOOKUP($A81,'Základní kolo'!$A$7:$M$120,6,FALSE))</f>
      </c>
      <c r="D81" s="57">
        <f>IF(ISERROR(VLOOKUP($A81,'Základní kolo'!$A$7:$M$120,7,FALSE)),"",VLOOKUP($A81,'Základní kolo'!$A$7:$M$120,7,FALSE))</f>
      </c>
      <c r="E81" s="58">
        <f>IF(ISERROR(VLOOKUP($A81,'Základní kolo'!$A$7:$M$120,8,FALSE)),"",VLOOKUP($A81,'Základní kolo'!$A$7:$M$120,8,FALSE))</f>
      </c>
      <c r="F81" s="57">
        <f>IF(ISERROR(VLOOKUP($A81,'Základní kolo'!$A$7:$M$120,9,FALSE)),"",VLOOKUP($A81,'Základní kolo'!$A$7:$M$120,9,FALSE))</f>
      </c>
      <c r="G81" s="58">
        <f>IF(ISERROR(VLOOKUP($A81,'Základní kolo'!$A$7:$M$120,10,FALSE)),"",VLOOKUP($A81,'Základní kolo'!$A$7:$M$120,10,FALSE))</f>
      </c>
      <c r="H81" s="59">
        <f>IF(ISERROR(VLOOKUP($A81,'Základní kolo'!$A$7:$M$120,11,FALSE)),"",VLOOKUP($A81,'Základní kolo'!$A$7:$M$120,11,FALSE))</f>
      </c>
      <c r="I81" s="59">
        <f>IF(ISERROR(VLOOKUP($A81,'Základní kolo'!$A$7:$M$120,12,FALSE)),"",VLOOKUP($A81,'Základní kolo'!$A$7:$M$120,12,FALSE))</f>
      </c>
      <c r="J81" s="60">
        <f>IF(ISERROR(VLOOKUP($A81,'Základní kolo'!$A$7:$M$120,13,FALSE)),"",VLOOKUP($A81,'Základní kolo'!$A$7:$M$120,13,FALSE))</f>
      </c>
    </row>
    <row r="82" spans="1:10" ht="12.75">
      <c r="A82" s="1">
        <v>23</v>
      </c>
      <c r="B82" s="55">
        <f>IF(ISERROR(VLOOKUP($A82,'Základní kolo'!$A$7:$M$120,5,FALSE)),"",VLOOKUP($A82,'Základní kolo'!$A$7:$M$120,5,FALSE))</f>
      </c>
      <c r="C82" s="56">
        <f>IF(ISERROR(VLOOKUP($A82,'Základní kolo'!$A$7:$M$120,6,FALSE)),"",VLOOKUP($A82,'Základní kolo'!$A$7:$M$120,6,FALSE))</f>
      </c>
      <c r="D82" s="57">
        <f>IF(ISERROR(VLOOKUP($A82,'Základní kolo'!$A$7:$M$120,7,FALSE)),"",VLOOKUP($A82,'Základní kolo'!$A$7:$M$120,7,FALSE))</f>
      </c>
      <c r="E82" s="58">
        <f>IF(ISERROR(VLOOKUP($A82,'Základní kolo'!$A$7:$M$120,8,FALSE)),"",VLOOKUP($A82,'Základní kolo'!$A$7:$M$120,8,FALSE))</f>
      </c>
      <c r="F82" s="57">
        <f>IF(ISERROR(VLOOKUP($A82,'Základní kolo'!$A$7:$M$120,9,FALSE)),"",VLOOKUP($A82,'Základní kolo'!$A$7:$M$120,9,FALSE))</f>
      </c>
      <c r="G82" s="58">
        <f>IF(ISERROR(VLOOKUP($A82,'Základní kolo'!$A$7:$M$120,10,FALSE)),"",VLOOKUP($A82,'Základní kolo'!$A$7:$M$120,10,FALSE))</f>
      </c>
      <c r="H82" s="59">
        <f>IF(ISERROR(VLOOKUP($A82,'Základní kolo'!$A$7:$M$120,11,FALSE)),"",VLOOKUP($A82,'Základní kolo'!$A$7:$M$120,11,FALSE))</f>
      </c>
      <c r="I82" s="59">
        <f>IF(ISERROR(VLOOKUP($A82,'Základní kolo'!$A$7:$M$120,12,FALSE)),"",VLOOKUP($A82,'Základní kolo'!$A$7:$M$120,12,FALSE))</f>
      </c>
      <c r="J82" s="60">
        <f>IF(ISERROR(VLOOKUP($A82,'Základní kolo'!$A$7:$M$120,13,FALSE)),"",VLOOKUP($A82,'Základní kolo'!$A$7:$M$120,13,FALSE))</f>
      </c>
    </row>
    <row r="83" spans="1:10" ht="12.75">
      <c r="A83" s="1">
        <v>24</v>
      </c>
      <c r="B83" s="55">
        <f>IF(ISERROR(VLOOKUP($A83,'Základní kolo'!$A$7:$M$120,5,FALSE)),"",VLOOKUP($A83,'Základní kolo'!$A$7:$M$120,5,FALSE))</f>
      </c>
      <c r="C83" s="56">
        <f>IF(ISERROR(VLOOKUP($A83,'Základní kolo'!$A$7:$M$120,6,FALSE)),"",VLOOKUP($A83,'Základní kolo'!$A$7:$M$120,6,FALSE))</f>
      </c>
      <c r="D83" s="57">
        <f>IF(ISERROR(VLOOKUP($A83,'Základní kolo'!$A$7:$M$120,7,FALSE)),"",VLOOKUP($A83,'Základní kolo'!$A$7:$M$120,7,FALSE))</f>
      </c>
      <c r="E83" s="58">
        <f>IF(ISERROR(VLOOKUP($A83,'Základní kolo'!$A$7:$M$120,8,FALSE)),"",VLOOKUP($A83,'Základní kolo'!$A$7:$M$120,8,FALSE))</f>
      </c>
      <c r="F83" s="57">
        <f>IF(ISERROR(VLOOKUP($A83,'Základní kolo'!$A$7:$M$120,9,FALSE)),"",VLOOKUP($A83,'Základní kolo'!$A$7:$M$120,9,FALSE))</f>
      </c>
      <c r="G83" s="58">
        <f>IF(ISERROR(VLOOKUP($A83,'Základní kolo'!$A$7:$M$120,10,FALSE)),"",VLOOKUP($A83,'Základní kolo'!$A$7:$M$120,10,FALSE))</f>
      </c>
      <c r="H83" s="59">
        <f>IF(ISERROR(VLOOKUP($A83,'Základní kolo'!$A$7:$M$120,11,FALSE)),"",VLOOKUP($A83,'Základní kolo'!$A$7:$M$120,11,FALSE))</f>
      </c>
      <c r="I83" s="59">
        <f>IF(ISERROR(VLOOKUP($A83,'Základní kolo'!$A$7:$M$120,12,FALSE)),"",VLOOKUP($A83,'Základní kolo'!$A$7:$M$120,12,FALSE))</f>
      </c>
      <c r="J83" s="60">
        <f>IF(ISERROR(VLOOKUP($A83,'Základní kolo'!$A$7:$M$120,13,FALSE)),"",VLOOKUP($A83,'Základní kolo'!$A$7:$M$120,13,FALSE))</f>
      </c>
    </row>
    <row r="84" spans="1:10" ht="12.75">
      <c r="A84" s="1">
        <v>25</v>
      </c>
      <c r="B84" s="55">
        <f>IF(ISERROR(VLOOKUP($A84,'Základní kolo'!$A$7:$M$120,5,FALSE)),"",VLOOKUP($A84,'Základní kolo'!$A$7:$M$120,5,FALSE))</f>
      </c>
      <c r="C84" s="56">
        <f>IF(ISERROR(VLOOKUP($A84,'Základní kolo'!$A$7:$M$120,6,FALSE)),"",VLOOKUP($A84,'Základní kolo'!$A$7:$M$120,6,FALSE))</f>
      </c>
      <c r="D84" s="57">
        <f>IF(ISERROR(VLOOKUP($A84,'Základní kolo'!$A$7:$M$120,7,FALSE)),"",VLOOKUP($A84,'Základní kolo'!$A$7:$M$120,7,FALSE))</f>
      </c>
      <c r="E84" s="58">
        <f>IF(ISERROR(VLOOKUP($A84,'Základní kolo'!$A$7:$M$120,8,FALSE)),"",VLOOKUP($A84,'Základní kolo'!$A$7:$M$120,8,FALSE))</f>
      </c>
      <c r="F84" s="57">
        <f>IF(ISERROR(VLOOKUP($A84,'Základní kolo'!$A$7:$M$120,9,FALSE)),"",VLOOKUP($A84,'Základní kolo'!$A$7:$M$120,9,FALSE))</f>
      </c>
      <c r="G84" s="58">
        <f>IF(ISERROR(VLOOKUP($A84,'Základní kolo'!$A$7:$M$120,10,FALSE)),"",VLOOKUP($A84,'Základní kolo'!$A$7:$M$120,10,FALSE))</f>
      </c>
      <c r="H84" s="59">
        <f>IF(ISERROR(VLOOKUP($A84,'Základní kolo'!$A$7:$M$120,11,FALSE)),"",VLOOKUP($A84,'Základní kolo'!$A$7:$M$120,11,FALSE))</f>
      </c>
      <c r="I84" s="59">
        <f>IF(ISERROR(VLOOKUP($A84,'Základní kolo'!$A$7:$M$120,12,FALSE)),"",VLOOKUP($A84,'Základní kolo'!$A$7:$M$120,12,FALSE))</f>
      </c>
      <c r="J84" s="60">
        <f>IF(ISERROR(VLOOKUP($A84,'Základní kolo'!$A$7:$M$120,13,FALSE)),"",VLOOKUP($A84,'Základní kolo'!$A$7:$M$120,13,FALSE))</f>
      </c>
    </row>
    <row r="85" spans="1:10" ht="12.75">
      <c r="A85" s="1">
        <v>26</v>
      </c>
      <c r="B85" s="55">
        <f>IF(ISERROR(VLOOKUP($A85,'Základní kolo'!$A$7:$M$120,5,FALSE)),"",VLOOKUP($A85,'Základní kolo'!$A$7:$M$120,5,FALSE))</f>
      </c>
      <c r="C85" s="56">
        <f>IF(ISERROR(VLOOKUP($A85,'Základní kolo'!$A$7:$M$120,6,FALSE)),"",VLOOKUP($A85,'Základní kolo'!$A$7:$M$120,6,FALSE))</f>
      </c>
      <c r="D85" s="57">
        <f>IF(ISERROR(VLOOKUP($A85,'Základní kolo'!$A$7:$M$120,7,FALSE)),"",VLOOKUP($A85,'Základní kolo'!$A$7:$M$120,7,FALSE))</f>
      </c>
      <c r="E85" s="58">
        <f>IF(ISERROR(VLOOKUP($A85,'Základní kolo'!$A$7:$M$120,8,FALSE)),"",VLOOKUP($A85,'Základní kolo'!$A$7:$M$120,8,FALSE))</f>
      </c>
      <c r="F85" s="57">
        <f>IF(ISERROR(VLOOKUP($A85,'Základní kolo'!$A$7:$M$120,9,FALSE)),"",VLOOKUP($A85,'Základní kolo'!$A$7:$M$120,9,FALSE))</f>
      </c>
      <c r="G85" s="58">
        <f>IF(ISERROR(VLOOKUP($A85,'Základní kolo'!$A$7:$M$120,10,FALSE)),"",VLOOKUP($A85,'Základní kolo'!$A$7:$M$120,10,FALSE))</f>
      </c>
      <c r="H85" s="59">
        <f>IF(ISERROR(VLOOKUP($A85,'Základní kolo'!$A$7:$M$120,11,FALSE)),"",VLOOKUP($A85,'Základní kolo'!$A$7:$M$120,11,FALSE))</f>
      </c>
      <c r="I85" s="59">
        <f>IF(ISERROR(VLOOKUP($A85,'Základní kolo'!$A$7:$M$120,12,FALSE)),"",VLOOKUP($A85,'Základní kolo'!$A$7:$M$120,12,FALSE))</f>
      </c>
      <c r="J85" s="60">
        <f>IF(ISERROR(VLOOKUP($A85,'Základní kolo'!$A$7:$M$120,13,FALSE)),"",VLOOKUP($A85,'Základní kolo'!$A$7:$M$120,13,FALSE))</f>
      </c>
    </row>
    <row r="86" spans="1:10" ht="12.75">
      <c r="A86" s="1">
        <v>27</v>
      </c>
      <c r="B86" s="55">
        <f>IF(ISERROR(VLOOKUP($A86,'Základní kolo'!$A$7:$M$120,5,FALSE)),"",VLOOKUP($A86,'Základní kolo'!$A$7:$M$120,5,FALSE))</f>
      </c>
      <c r="C86" s="56">
        <f>IF(ISERROR(VLOOKUP($A86,'Základní kolo'!$A$7:$M$120,6,FALSE)),"",VLOOKUP($A86,'Základní kolo'!$A$7:$M$120,6,FALSE))</f>
      </c>
      <c r="D86" s="57">
        <f>IF(ISERROR(VLOOKUP($A86,'Základní kolo'!$A$7:$M$120,7,FALSE)),"",VLOOKUP($A86,'Základní kolo'!$A$7:$M$120,7,FALSE))</f>
      </c>
      <c r="E86" s="58">
        <f>IF(ISERROR(VLOOKUP($A86,'Základní kolo'!$A$7:$M$120,8,FALSE)),"",VLOOKUP($A86,'Základní kolo'!$A$7:$M$120,8,FALSE))</f>
      </c>
      <c r="F86" s="57">
        <f>IF(ISERROR(VLOOKUP($A86,'Základní kolo'!$A$7:$M$120,9,FALSE)),"",VLOOKUP($A86,'Základní kolo'!$A$7:$M$120,9,FALSE))</f>
      </c>
      <c r="G86" s="58">
        <f>IF(ISERROR(VLOOKUP($A86,'Základní kolo'!$A$7:$M$120,10,FALSE)),"",VLOOKUP($A86,'Základní kolo'!$A$7:$M$120,10,FALSE))</f>
      </c>
      <c r="H86" s="59">
        <f>IF(ISERROR(VLOOKUP($A86,'Základní kolo'!$A$7:$M$120,11,FALSE)),"",VLOOKUP($A86,'Základní kolo'!$A$7:$M$120,11,FALSE))</f>
      </c>
      <c r="I86" s="59">
        <f>IF(ISERROR(VLOOKUP($A86,'Základní kolo'!$A$7:$M$120,12,FALSE)),"",VLOOKUP($A86,'Základní kolo'!$A$7:$M$120,12,FALSE))</f>
      </c>
      <c r="J86" s="60">
        <f>IF(ISERROR(VLOOKUP($A86,'Základní kolo'!$A$7:$M$120,13,FALSE)),"",VLOOKUP($A86,'Základní kolo'!$A$7:$M$120,13,FALSE))</f>
      </c>
    </row>
    <row r="87" spans="1:10" ht="12.75">
      <c r="A87" s="1">
        <v>28</v>
      </c>
      <c r="B87" s="55">
        <f>IF(ISERROR(VLOOKUP($A87,'Základní kolo'!$A$7:$M$120,5,FALSE)),"",VLOOKUP($A87,'Základní kolo'!$A$7:$M$120,5,FALSE))</f>
      </c>
      <c r="C87" s="56">
        <f>IF(ISERROR(VLOOKUP($A87,'Základní kolo'!$A$7:$M$120,6,FALSE)),"",VLOOKUP($A87,'Základní kolo'!$A$7:$M$120,6,FALSE))</f>
      </c>
      <c r="D87" s="57">
        <f>IF(ISERROR(VLOOKUP($A87,'Základní kolo'!$A$7:$M$120,7,FALSE)),"",VLOOKUP($A87,'Základní kolo'!$A$7:$M$120,7,FALSE))</f>
      </c>
      <c r="E87" s="58">
        <f>IF(ISERROR(VLOOKUP($A87,'Základní kolo'!$A$7:$M$120,8,FALSE)),"",VLOOKUP($A87,'Základní kolo'!$A$7:$M$120,8,FALSE))</f>
      </c>
      <c r="F87" s="57">
        <f>IF(ISERROR(VLOOKUP($A87,'Základní kolo'!$A$7:$M$120,9,FALSE)),"",VLOOKUP($A87,'Základní kolo'!$A$7:$M$120,9,FALSE))</f>
      </c>
      <c r="G87" s="58">
        <f>IF(ISERROR(VLOOKUP($A87,'Základní kolo'!$A$7:$M$120,10,FALSE)),"",VLOOKUP($A87,'Základní kolo'!$A$7:$M$120,10,FALSE))</f>
      </c>
      <c r="H87" s="59">
        <f>IF(ISERROR(VLOOKUP($A87,'Základní kolo'!$A$7:$M$120,11,FALSE)),"",VLOOKUP($A87,'Základní kolo'!$A$7:$M$120,11,FALSE))</f>
      </c>
      <c r="I87" s="59">
        <f>IF(ISERROR(VLOOKUP($A87,'Základní kolo'!$A$7:$M$120,12,FALSE)),"",VLOOKUP($A87,'Základní kolo'!$A$7:$M$120,12,FALSE))</f>
      </c>
      <c r="J87" s="60">
        <f>IF(ISERROR(VLOOKUP($A87,'Základní kolo'!$A$7:$M$120,13,FALSE)),"",VLOOKUP($A87,'Základní kolo'!$A$7:$M$120,13,FALSE))</f>
      </c>
    </row>
    <row r="88" spans="1:10" ht="12.75">
      <c r="A88" s="1">
        <v>29</v>
      </c>
      <c r="B88" s="55">
        <f>IF(ISERROR(VLOOKUP($A88,'Základní kolo'!$A$7:$M$120,5,FALSE)),"",VLOOKUP($A88,'Základní kolo'!$A$7:$M$120,5,FALSE))</f>
      </c>
      <c r="C88" s="56">
        <f>IF(ISERROR(VLOOKUP($A88,'Základní kolo'!$A$7:$M$120,6,FALSE)),"",VLOOKUP($A88,'Základní kolo'!$A$7:$M$120,6,FALSE))</f>
      </c>
      <c r="D88" s="57">
        <f>IF(ISERROR(VLOOKUP($A88,'Základní kolo'!$A$7:$M$120,7,FALSE)),"",VLOOKUP($A88,'Základní kolo'!$A$7:$M$120,7,FALSE))</f>
      </c>
      <c r="E88" s="58">
        <f>IF(ISERROR(VLOOKUP($A88,'Základní kolo'!$A$7:$M$120,8,FALSE)),"",VLOOKUP($A88,'Základní kolo'!$A$7:$M$120,8,FALSE))</f>
      </c>
      <c r="F88" s="57">
        <f>IF(ISERROR(VLOOKUP($A88,'Základní kolo'!$A$7:$M$120,9,FALSE)),"",VLOOKUP($A88,'Základní kolo'!$A$7:$M$120,9,FALSE))</f>
      </c>
      <c r="G88" s="58">
        <f>IF(ISERROR(VLOOKUP($A88,'Základní kolo'!$A$7:$M$120,10,FALSE)),"",VLOOKUP($A88,'Základní kolo'!$A$7:$M$120,10,FALSE))</f>
      </c>
      <c r="H88" s="59">
        <f>IF(ISERROR(VLOOKUP($A88,'Základní kolo'!$A$7:$M$120,11,FALSE)),"",VLOOKUP($A88,'Základní kolo'!$A$7:$M$120,11,FALSE))</f>
      </c>
      <c r="I88" s="59">
        <f>IF(ISERROR(VLOOKUP($A88,'Základní kolo'!$A$7:$M$120,12,FALSE)),"",VLOOKUP($A88,'Základní kolo'!$A$7:$M$120,12,FALSE))</f>
      </c>
      <c r="J88" s="60">
        <f>IF(ISERROR(VLOOKUP($A88,'Základní kolo'!$A$7:$M$120,13,FALSE)),"",VLOOKUP($A88,'Základní kolo'!$A$7:$M$120,13,FALSE))</f>
      </c>
    </row>
    <row r="89" spans="1:10" ht="12.75">
      <c r="A89" s="1">
        <v>30</v>
      </c>
      <c r="B89" s="55">
        <f>IF(ISERROR(VLOOKUP($A89,'Základní kolo'!$A$7:$M$120,5,FALSE)),"",VLOOKUP($A89,'Základní kolo'!$A$7:$M$120,5,FALSE))</f>
      </c>
      <c r="C89" s="56">
        <f>IF(ISERROR(VLOOKUP($A89,'Základní kolo'!$A$7:$M$120,6,FALSE)),"",VLOOKUP($A89,'Základní kolo'!$A$7:$M$120,6,FALSE))</f>
      </c>
      <c r="D89" s="57">
        <f>IF(ISERROR(VLOOKUP($A89,'Základní kolo'!$A$7:$M$120,7,FALSE)),"",VLOOKUP($A89,'Základní kolo'!$A$7:$M$120,7,FALSE))</f>
      </c>
      <c r="E89" s="58">
        <f>IF(ISERROR(VLOOKUP($A89,'Základní kolo'!$A$7:$M$120,8,FALSE)),"",VLOOKUP($A89,'Základní kolo'!$A$7:$M$120,8,FALSE))</f>
      </c>
      <c r="F89" s="57">
        <f>IF(ISERROR(VLOOKUP($A89,'Základní kolo'!$A$7:$M$120,9,FALSE)),"",VLOOKUP($A89,'Základní kolo'!$A$7:$M$120,9,FALSE))</f>
      </c>
      <c r="G89" s="58">
        <f>IF(ISERROR(VLOOKUP($A89,'Základní kolo'!$A$7:$M$120,10,FALSE)),"",VLOOKUP($A89,'Základní kolo'!$A$7:$M$120,10,FALSE))</f>
      </c>
      <c r="H89" s="59">
        <f>IF(ISERROR(VLOOKUP($A89,'Základní kolo'!$A$7:$M$120,11,FALSE)),"",VLOOKUP($A89,'Základní kolo'!$A$7:$M$120,11,FALSE))</f>
      </c>
      <c r="I89" s="59">
        <f>IF(ISERROR(VLOOKUP($A89,'Základní kolo'!$A$7:$M$120,12,FALSE)),"",VLOOKUP($A89,'Základní kolo'!$A$7:$M$120,12,FALSE))</f>
      </c>
      <c r="J89" s="60">
        <f>IF(ISERROR(VLOOKUP($A89,'Základní kolo'!$A$7:$M$120,13,FALSE)),"",VLOOKUP($A89,'Základní kolo'!$A$7:$M$120,13,FALSE))</f>
      </c>
    </row>
    <row r="90" spans="1:10" ht="12.75">
      <c r="A90" s="1">
        <v>31</v>
      </c>
      <c r="B90" s="55">
        <f>IF(ISERROR(VLOOKUP($A90,'Základní kolo'!$A$7:$M$120,5,FALSE)),"",VLOOKUP($A90,'Základní kolo'!$A$7:$M$120,5,FALSE))</f>
      </c>
      <c r="C90" s="56">
        <f>IF(ISERROR(VLOOKUP($A90,'Základní kolo'!$A$7:$M$120,6,FALSE)),"",VLOOKUP($A90,'Základní kolo'!$A$7:$M$120,6,FALSE))</f>
      </c>
      <c r="D90" s="57">
        <f>IF(ISERROR(VLOOKUP($A90,'Základní kolo'!$A$7:$M$120,7,FALSE)),"",VLOOKUP($A90,'Základní kolo'!$A$7:$M$120,7,FALSE))</f>
      </c>
      <c r="E90" s="58">
        <f>IF(ISERROR(VLOOKUP($A90,'Základní kolo'!$A$7:$M$120,8,FALSE)),"",VLOOKUP($A90,'Základní kolo'!$A$7:$M$120,8,FALSE))</f>
      </c>
      <c r="F90" s="57">
        <f>IF(ISERROR(VLOOKUP($A90,'Základní kolo'!$A$7:$M$120,9,FALSE)),"",VLOOKUP($A90,'Základní kolo'!$A$7:$M$120,9,FALSE))</f>
      </c>
      <c r="G90" s="58">
        <f>IF(ISERROR(VLOOKUP($A90,'Základní kolo'!$A$7:$M$120,10,FALSE)),"",VLOOKUP($A90,'Základní kolo'!$A$7:$M$120,10,FALSE))</f>
      </c>
      <c r="H90" s="59">
        <f>IF(ISERROR(VLOOKUP($A90,'Základní kolo'!$A$7:$M$120,11,FALSE)),"",VLOOKUP($A90,'Základní kolo'!$A$7:$M$120,11,FALSE))</f>
      </c>
      <c r="I90" s="59">
        <f>IF(ISERROR(VLOOKUP($A90,'Základní kolo'!$A$7:$M$120,12,FALSE)),"",VLOOKUP($A90,'Základní kolo'!$A$7:$M$120,12,FALSE))</f>
      </c>
      <c r="J90" s="60">
        <f>IF(ISERROR(VLOOKUP($A90,'Základní kolo'!$A$7:$M$120,13,FALSE)),"",VLOOKUP($A90,'Základní kolo'!$A$7:$M$120,13,FALSE))</f>
      </c>
    </row>
    <row r="91" spans="1:10" ht="12.75">
      <c r="A91" s="1">
        <v>32</v>
      </c>
      <c r="B91" s="55">
        <f>IF(ISERROR(VLOOKUP($A91,'Základní kolo'!$A$7:$M$120,5,FALSE)),"",VLOOKUP($A91,'Základní kolo'!$A$7:$M$120,5,FALSE))</f>
      </c>
      <c r="C91" s="56">
        <f>IF(ISERROR(VLOOKUP($A91,'Základní kolo'!$A$7:$M$120,6,FALSE)),"",VLOOKUP($A91,'Základní kolo'!$A$7:$M$120,6,FALSE))</f>
      </c>
      <c r="D91" s="57">
        <f>IF(ISERROR(VLOOKUP($A91,'Základní kolo'!$A$7:$M$120,7,FALSE)),"",VLOOKUP($A91,'Základní kolo'!$A$7:$M$120,7,FALSE))</f>
      </c>
      <c r="E91" s="58">
        <f>IF(ISERROR(VLOOKUP($A91,'Základní kolo'!$A$7:$M$120,8,FALSE)),"",VLOOKUP($A91,'Základní kolo'!$A$7:$M$120,8,FALSE))</f>
      </c>
      <c r="F91" s="57">
        <f>IF(ISERROR(VLOOKUP($A91,'Základní kolo'!$A$7:$M$120,9,FALSE)),"",VLOOKUP($A91,'Základní kolo'!$A$7:$M$120,9,FALSE))</f>
      </c>
      <c r="G91" s="58">
        <f>IF(ISERROR(VLOOKUP($A91,'Základní kolo'!$A$7:$M$120,10,FALSE)),"",VLOOKUP($A91,'Základní kolo'!$A$7:$M$120,10,FALSE))</f>
      </c>
      <c r="H91" s="59">
        <f>IF(ISERROR(VLOOKUP($A91,'Základní kolo'!$A$7:$M$120,11,FALSE)),"",VLOOKUP($A91,'Základní kolo'!$A$7:$M$120,11,FALSE))</f>
      </c>
      <c r="I91" s="59">
        <f>IF(ISERROR(VLOOKUP($A91,'Základní kolo'!$A$7:$M$120,12,FALSE)),"",VLOOKUP($A91,'Základní kolo'!$A$7:$M$120,12,FALSE))</f>
      </c>
      <c r="J91" s="60">
        <f>IF(ISERROR(VLOOKUP($A91,'Základní kolo'!$A$7:$M$120,13,FALSE)),"",VLOOKUP($A91,'Základní kolo'!$A$7:$M$120,13,FALSE))</f>
      </c>
    </row>
    <row r="92" spans="1:10" ht="12.75">
      <c r="A92" s="1">
        <v>33</v>
      </c>
      <c r="B92" s="55">
        <f>IF(ISERROR(VLOOKUP($A92,'Základní kolo'!$A$7:$M$120,5,FALSE)),"",VLOOKUP($A92,'Základní kolo'!$A$7:$M$120,5,FALSE))</f>
      </c>
      <c r="C92" s="56">
        <f>IF(ISERROR(VLOOKUP($A92,'Základní kolo'!$A$7:$M$120,6,FALSE)),"",VLOOKUP($A92,'Základní kolo'!$A$7:$M$120,6,FALSE))</f>
      </c>
      <c r="D92" s="57">
        <f>IF(ISERROR(VLOOKUP($A92,'Základní kolo'!$A$7:$M$120,7,FALSE)),"",VLOOKUP($A92,'Základní kolo'!$A$7:$M$120,7,FALSE))</f>
      </c>
      <c r="E92" s="58">
        <f>IF(ISERROR(VLOOKUP($A92,'Základní kolo'!$A$7:$M$120,8,FALSE)),"",VLOOKUP($A92,'Základní kolo'!$A$7:$M$120,8,FALSE))</f>
      </c>
      <c r="F92" s="57">
        <f>IF(ISERROR(VLOOKUP($A92,'Základní kolo'!$A$7:$M$120,9,FALSE)),"",VLOOKUP($A92,'Základní kolo'!$A$7:$M$120,9,FALSE))</f>
      </c>
      <c r="G92" s="58">
        <f>IF(ISERROR(VLOOKUP($A92,'Základní kolo'!$A$7:$M$120,10,FALSE)),"",VLOOKUP($A92,'Základní kolo'!$A$7:$M$120,10,FALSE))</f>
      </c>
      <c r="H92" s="59">
        <f>IF(ISERROR(VLOOKUP($A92,'Základní kolo'!$A$7:$M$120,11,FALSE)),"",VLOOKUP($A92,'Základní kolo'!$A$7:$M$120,11,FALSE))</f>
      </c>
      <c r="I92" s="59">
        <f>IF(ISERROR(VLOOKUP($A92,'Základní kolo'!$A$7:$M$120,12,FALSE)),"",VLOOKUP($A92,'Základní kolo'!$A$7:$M$120,12,FALSE))</f>
      </c>
      <c r="J92" s="60">
        <f>IF(ISERROR(VLOOKUP($A92,'Základní kolo'!$A$7:$M$120,13,FALSE)),"",VLOOKUP($A92,'Základní kolo'!$A$7:$M$120,13,FALSE))</f>
      </c>
    </row>
    <row r="93" spans="1:10" ht="12.75">
      <c r="A93" s="1">
        <v>34</v>
      </c>
      <c r="B93" s="55">
        <f>IF(ISERROR(VLOOKUP($A93,'Základní kolo'!$A$7:$M$120,5,FALSE)),"",VLOOKUP($A93,'Základní kolo'!$A$7:$M$120,5,FALSE))</f>
      </c>
      <c r="C93" s="56">
        <f>IF(ISERROR(VLOOKUP($A93,'Základní kolo'!$A$7:$M$120,6,FALSE)),"",VLOOKUP($A93,'Základní kolo'!$A$7:$M$120,6,FALSE))</f>
      </c>
      <c r="D93" s="57">
        <f>IF(ISERROR(VLOOKUP($A93,'Základní kolo'!$A$7:$M$120,7,FALSE)),"",VLOOKUP($A93,'Základní kolo'!$A$7:$M$120,7,FALSE))</f>
      </c>
      <c r="E93" s="58">
        <f>IF(ISERROR(VLOOKUP($A93,'Základní kolo'!$A$7:$M$120,8,FALSE)),"",VLOOKUP($A93,'Základní kolo'!$A$7:$M$120,8,FALSE))</f>
      </c>
      <c r="F93" s="57">
        <f>IF(ISERROR(VLOOKUP($A93,'Základní kolo'!$A$7:$M$120,9,FALSE)),"",VLOOKUP($A93,'Základní kolo'!$A$7:$M$120,9,FALSE))</f>
      </c>
      <c r="G93" s="58">
        <f>IF(ISERROR(VLOOKUP($A93,'Základní kolo'!$A$7:$M$120,10,FALSE)),"",VLOOKUP($A93,'Základní kolo'!$A$7:$M$120,10,FALSE))</f>
      </c>
      <c r="H93" s="59">
        <f>IF(ISERROR(VLOOKUP($A93,'Základní kolo'!$A$7:$M$120,11,FALSE)),"",VLOOKUP($A93,'Základní kolo'!$A$7:$M$120,11,FALSE))</f>
      </c>
      <c r="I93" s="59">
        <f>IF(ISERROR(VLOOKUP($A93,'Základní kolo'!$A$7:$M$120,12,FALSE)),"",VLOOKUP($A93,'Základní kolo'!$A$7:$M$120,12,FALSE))</f>
      </c>
      <c r="J93" s="60">
        <f>IF(ISERROR(VLOOKUP($A93,'Základní kolo'!$A$7:$M$120,13,FALSE)),"",VLOOKUP($A93,'Základní kolo'!$A$7:$M$120,13,FALSE))</f>
      </c>
    </row>
    <row r="94" spans="1:10" ht="12.75">
      <c r="A94" s="1">
        <v>35</v>
      </c>
      <c r="B94" s="55">
        <f>IF(ISERROR(VLOOKUP($A94,'Základní kolo'!$A$7:$M$120,5,FALSE)),"",VLOOKUP($A94,'Základní kolo'!$A$7:$M$120,5,FALSE))</f>
      </c>
      <c r="C94" s="56">
        <f>IF(ISERROR(VLOOKUP($A94,'Základní kolo'!$A$7:$M$120,6,FALSE)),"",VLOOKUP($A94,'Základní kolo'!$A$7:$M$120,6,FALSE))</f>
      </c>
      <c r="D94" s="57">
        <f>IF(ISERROR(VLOOKUP($A94,'Základní kolo'!$A$7:$M$120,7,FALSE)),"",VLOOKUP($A94,'Základní kolo'!$A$7:$M$120,7,FALSE))</f>
      </c>
      <c r="E94" s="58">
        <f>IF(ISERROR(VLOOKUP($A94,'Základní kolo'!$A$7:$M$120,8,FALSE)),"",VLOOKUP($A94,'Základní kolo'!$A$7:$M$120,8,FALSE))</f>
      </c>
      <c r="F94" s="57">
        <f>IF(ISERROR(VLOOKUP($A94,'Základní kolo'!$A$7:$M$120,9,FALSE)),"",VLOOKUP($A94,'Základní kolo'!$A$7:$M$120,9,FALSE))</f>
      </c>
      <c r="G94" s="58">
        <f>IF(ISERROR(VLOOKUP($A94,'Základní kolo'!$A$7:$M$120,10,FALSE)),"",VLOOKUP($A94,'Základní kolo'!$A$7:$M$120,10,FALSE))</f>
      </c>
      <c r="H94" s="59">
        <f>IF(ISERROR(VLOOKUP($A94,'Základní kolo'!$A$7:$M$120,11,FALSE)),"",VLOOKUP($A94,'Základní kolo'!$A$7:$M$120,11,FALSE))</f>
      </c>
      <c r="I94" s="59">
        <f>IF(ISERROR(VLOOKUP($A94,'Základní kolo'!$A$7:$M$120,12,FALSE)),"",VLOOKUP($A94,'Základní kolo'!$A$7:$M$120,12,FALSE))</f>
      </c>
      <c r="J94" s="60">
        <f>IF(ISERROR(VLOOKUP($A94,'Základní kolo'!$A$7:$M$120,13,FALSE)),"",VLOOKUP($A94,'Základní kolo'!$A$7:$M$120,13,FALSE))</f>
      </c>
    </row>
    <row r="95" spans="1:10" ht="12.75">
      <c r="A95" s="1">
        <v>36</v>
      </c>
      <c r="B95" s="55">
        <f>IF(ISERROR(VLOOKUP($A95,'Základní kolo'!$A$7:$M$120,5,FALSE)),"",VLOOKUP($A95,'Základní kolo'!$A$7:$M$120,5,FALSE))</f>
      </c>
      <c r="C95" s="56">
        <f>IF(ISERROR(VLOOKUP($A95,'Základní kolo'!$A$7:$M$120,6,FALSE)),"",VLOOKUP($A95,'Základní kolo'!$A$7:$M$120,6,FALSE))</f>
      </c>
      <c r="D95" s="57">
        <f>IF(ISERROR(VLOOKUP($A95,'Základní kolo'!$A$7:$M$120,7,FALSE)),"",VLOOKUP($A95,'Základní kolo'!$A$7:$M$120,7,FALSE))</f>
      </c>
      <c r="E95" s="58">
        <f>IF(ISERROR(VLOOKUP($A95,'Základní kolo'!$A$7:$M$120,8,FALSE)),"",VLOOKUP($A95,'Základní kolo'!$A$7:$M$120,8,FALSE))</f>
      </c>
      <c r="F95" s="57">
        <f>IF(ISERROR(VLOOKUP($A95,'Základní kolo'!$A$7:$M$120,9,FALSE)),"",VLOOKUP($A95,'Základní kolo'!$A$7:$M$120,9,FALSE))</f>
      </c>
      <c r="G95" s="58">
        <f>IF(ISERROR(VLOOKUP($A95,'Základní kolo'!$A$7:$M$120,10,FALSE)),"",VLOOKUP($A95,'Základní kolo'!$A$7:$M$120,10,FALSE))</f>
      </c>
      <c r="H95" s="59">
        <f>IF(ISERROR(VLOOKUP($A95,'Základní kolo'!$A$7:$M$120,11,FALSE)),"",VLOOKUP($A95,'Základní kolo'!$A$7:$M$120,11,FALSE))</f>
      </c>
      <c r="I95" s="59">
        <f>IF(ISERROR(VLOOKUP($A95,'Základní kolo'!$A$7:$M$120,12,FALSE)),"",VLOOKUP($A95,'Základní kolo'!$A$7:$M$120,12,FALSE))</f>
      </c>
      <c r="J95" s="60">
        <f>IF(ISERROR(VLOOKUP($A95,'Základní kolo'!$A$7:$M$120,13,FALSE)),"",VLOOKUP($A95,'Základní kolo'!$A$7:$M$120,13,FALSE))</f>
      </c>
    </row>
    <row r="96" spans="1:10" ht="12.75">
      <c r="A96" s="1">
        <v>37</v>
      </c>
      <c r="B96" s="55">
        <f>IF(ISERROR(VLOOKUP($A96,'Základní kolo'!$A$7:$M$120,5,FALSE)),"",VLOOKUP($A96,'Základní kolo'!$A$7:$M$120,5,FALSE))</f>
      </c>
      <c r="C96" s="56">
        <f>IF(ISERROR(VLOOKUP($A96,'Základní kolo'!$A$7:$M$120,6,FALSE)),"",VLOOKUP($A96,'Základní kolo'!$A$7:$M$120,6,FALSE))</f>
      </c>
      <c r="D96" s="57">
        <f>IF(ISERROR(VLOOKUP($A96,'Základní kolo'!$A$7:$M$120,7,FALSE)),"",VLOOKUP($A96,'Základní kolo'!$A$7:$M$120,7,FALSE))</f>
      </c>
      <c r="E96" s="58">
        <f>IF(ISERROR(VLOOKUP($A96,'Základní kolo'!$A$7:$M$120,8,FALSE)),"",VLOOKUP($A96,'Základní kolo'!$A$7:$M$120,8,FALSE))</f>
      </c>
      <c r="F96" s="57">
        <f>IF(ISERROR(VLOOKUP($A96,'Základní kolo'!$A$7:$M$120,9,FALSE)),"",VLOOKUP($A96,'Základní kolo'!$A$7:$M$120,9,FALSE))</f>
      </c>
      <c r="G96" s="58">
        <f>IF(ISERROR(VLOOKUP($A96,'Základní kolo'!$A$7:$M$120,10,FALSE)),"",VLOOKUP($A96,'Základní kolo'!$A$7:$M$120,10,FALSE))</f>
      </c>
      <c r="H96" s="59">
        <f>IF(ISERROR(VLOOKUP($A96,'Základní kolo'!$A$7:$M$120,11,FALSE)),"",VLOOKUP($A96,'Základní kolo'!$A$7:$M$120,11,FALSE))</f>
      </c>
      <c r="I96" s="59">
        <f>IF(ISERROR(VLOOKUP($A96,'Základní kolo'!$A$7:$M$120,12,FALSE)),"",VLOOKUP($A96,'Základní kolo'!$A$7:$M$120,12,FALSE))</f>
      </c>
      <c r="J96" s="60">
        <f>IF(ISERROR(VLOOKUP($A96,'Základní kolo'!$A$7:$M$120,13,FALSE)),"",VLOOKUP($A96,'Základní kolo'!$A$7:$M$120,13,FALSE))</f>
      </c>
    </row>
    <row r="97" spans="1:10" ht="12.75">
      <c r="A97" s="1">
        <v>38</v>
      </c>
      <c r="B97" s="55">
        <f>IF(ISERROR(VLOOKUP($A97,'Základní kolo'!$A$7:$M$120,5,FALSE)),"",VLOOKUP($A97,'Základní kolo'!$A$7:$M$120,5,FALSE))</f>
      </c>
      <c r="C97" s="56">
        <f>IF(ISERROR(VLOOKUP($A97,'Základní kolo'!$A$7:$M$120,6,FALSE)),"",VLOOKUP($A97,'Základní kolo'!$A$7:$M$120,6,FALSE))</f>
      </c>
      <c r="D97" s="57">
        <f>IF(ISERROR(VLOOKUP($A97,'Základní kolo'!$A$7:$M$120,7,FALSE)),"",VLOOKUP($A97,'Základní kolo'!$A$7:$M$120,7,FALSE))</f>
      </c>
      <c r="E97" s="58">
        <f>IF(ISERROR(VLOOKUP($A97,'Základní kolo'!$A$7:$M$120,8,FALSE)),"",VLOOKUP($A97,'Základní kolo'!$A$7:$M$120,8,FALSE))</f>
      </c>
      <c r="F97" s="57">
        <f>IF(ISERROR(VLOOKUP($A97,'Základní kolo'!$A$7:$M$120,9,FALSE)),"",VLOOKUP($A97,'Základní kolo'!$A$7:$M$120,9,FALSE))</f>
      </c>
      <c r="G97" s="58">
        <f>IF(ISERROR(VLOOKUP($A97,'Základní kolo'!$A$7:$M$120,10,FALSE)),"",VLOOKUP($A97,'Základní kolo'!$A$7:$M$120,10,FALSE))</f>
      </c>
      <c r="H97" s="59">
        <f>IF(ISERROR(VLOOKUP($A97,'Základní kolo'!$A$7:$M$120,11,FALSE)),"",VLOOKUP($A97,'Základní kolo'!$A$7:$M$120,11,FALSE))</f>
      </c>
      <c r="I97" s="59">
        <f>IF(ISERROR(VLOOKUP($A97,'Základní kolo'!$A$7:$M$120,12,FALSE)),"",VLOOKUP($A97,'Základní kolo'!$A$7:$M$120,12,FALSE))</f>
      </c>
      <c r="J97" s="60">
        <f>IF(ISERROR(VLOOKUP($A97,'Základní kolo'!$A$7:$M$120,13,FALSE)),"",VLOOKUP($A97,'Základní kolo'!$A$7:$M$120,13,FALSE))</f>
      </c>
    </row>
    <row r="98" spans="1:10" ht="12.75">
      <c r="A98" s="1">
        <v>39</v>
      </c>
      <c r="B98" s="55">
        <f>IF(ISERROR(VLOOKUP($A98,'Základní kolo'!$A$7:$M$120,5,FALSE)),"",VLOOKUP($A98,'Základní kolo'!$A$7:$M$120,5,FALSE))</f>
      </c>
      <c r="C98" s="56">
        <f>IF(ISERROR(VLOOKUP($A98,'Základní kolo'!$A$7:$M$120,6,FALSE)),"",VLOOKUP($A98,'Základní kolo'!$A$7:$M$120,6,FALSE))</f>
      </c>
      <c r="D98" s="57">
        <f>IF(ISERROR(VLOOKUP($A98,'Základní kolo'!$A$7:$M$120,7,FALSE)),"",VLOOKUP($A98,'Základní kolo'!$A$7:$M$120,7,FALSE))</f>
      </c>
      <c r="E98" s="58">
        <f>IF(ISERROR(VLOOKUP($A98,'Základní kolo'!$A$7:$M$120,8,FALSE)),"",VLOOKUP($A98,'Základní kolo'!$A$7:$M$120,8,FALSE))</f>
      </c>
      <c r="F98" s="57">
        <f>IF(ISERROR(VLOOKUP($A98,'Základní kolo'!$A$7:$M$120,9,FALSE)),"",VLOOKUP($A98,'Základní kolo'!$A$7:$M$120,9,FALSE))</f>
      </c>
      <c r="G98" s="58">
        <f>IF(ISERROR(VLOOKUP($A98,'Základní kolo'!$A$7:$M$120,10,FALSE)),"",VLOOKUP($A98,'Základní kolo'!$A$7:$M$120,10,FALSE))</f>
      </c>
      <c r="H98" s="59">
        <f>IF(ISERROR(VLOOKUP($A98,'Základní kolo'!$A$7:$M$120,11,FALSE)),"",VLOOKUP($A98,'Základní kolo'!$A$7:$M$120,11,FALSE))</f>
      </c>
      <c r="I98" s="59">
        <f>IF(ISERROR(VLOOKUP($A98,'Základní kolo'!$A$7:$M$120,12,FALSE)),"",VLOOKUP($A98,'Základní kolo'!$A$7:$M$120,12,FALSE))</f>
      </c>
      <c r="J98" s="60">
        <f>IF(ISERROR(VLOOKUP($A98,'Základní kolo'!$A$7:$M$120,13,FALSE)),"",VLOOKUP($A98,'Základní kolo'!$A$7:$M$120,13,FALSE))</f>
      </c>
    </row>
    <row r="99" spans="1:10" ht="12.75">
      <c r="A99" s="1">
        <v>40</v>
      </c>
      <c r="B99" s="55">
        <f>IF(ISERROR(VLOOKUP($A99,'Základní kolo'!$A$7:$M$120,5,FALSE)),"",VLOOKUP($A99,'Základní kolo'!$A$7:$M$120,5,FALSE))</f>
      </c>
      <c r="C99" s="56">
        <f>IF(ISERROR(VLOOKUP($A99,'Základní kolo'!$A$7:$M$120,6,FALSE)),"",VLOOKUP($A99,'Základní kolo'!$A$7:$M$120,6,FALSE))</f>
      </c>
      <c r="D99" s="57">
        <f>IF(ISERROR(VLOOKUP($A99,'Základní kolo'!$A$7:$M$120,7,FALSE)),"",VLOOKUP($A99,'Základní kolo'!$A$7:$M$120,7,FALSE))</f>
      </c>
      <c r="E99" s="58">
        <f>IF(ISERROR(VLOOKUP($A99,'Základní kolo'!$A$7:$M$120,8,FALSE)),"",VLOOKUP($A99,'Základní kolo'!$A$7:$M$120,8,FALSE))</f>
      </c>
      <c r="F99" s="57">
        <f>IF(ISERROR(VLOOKUP($A99,'Základní kolo'!$A$7:$M$120,9,FALSE)),"",VLOOKUP($A99,'Základní kolo'!$A$7:$M$120,9,FALSE))</f>
      </c>
      <c r="G99" s="58">
        <f>IF(ISERROR(VLOOKUP($A99,'Základní kolo'!$A$7:$M$120,10,FALSE)),"",VLOOKUP($A99,'Základní kolo'!$A$7:$M$120,10,FALSE))</f>
      </c>
      <c r="H99" s="59">
        <f>IF(ISERROR(VLOOKUP($A99,'Základní kolo'!$A$7:$M$120,11,FALSE)),"",VLOOKUP($A99,'Základní kolo'!$A$7:$M$120,11,FALSE))</f>
      </c>
      <c r="I99" s="59">
        <f>IF(ISERROR(VLOOKUP($A99,'Základní kolo'!$A$7:$M$120,12,FALSE)),"",VLOOKUP($A99,'Základní kolo'!$A$7:$M$120,12,FALSE))</f>
      </c>
      <c r="J99" s="60">
        <f>IF(ISERROR(VLOOKUP($A99,'Základní kolo'!$A$7:$M$120,13,FALSE)),"",VLOOKUP($A99,'Základní kolo'!$A$7:$M$120,13,FALSE))</f>
      </c>
    </row>
    <row r="100" spans="1:10" ht="12.75">
      <c r="A100" s="1">
        <v>41</v>
      </c>
      <c r="B100" s="55">
        <f>IF(ISERROR(VLOOKUP($A100,'Základní kolo'!$A$7:$M$120,5,FALSE)),"",VLOOKUP($A100,'Základní kolo'!$A$7:$M$120,5,FALSE))</f>
      </c>
      <c r="C100" s="56">
        <f>IF(ISERROR(VLOOKUP($A100,'Základní kolo'!$A$7:$M$120,6,FALSE)),"",VLOOKUP($A100,'Základní kolo'!$A$7:$M$120,6,FALSE))</f>
      </c>
      <c r="D100" s="57">
        <f>IF(ISERROR(VLOOKUP($A100,'Základní kolo'!$A$7:$M$120,7,FALSE)),"",VLOOKUP($A100,'Základní kolo'!$A$7:$M$120,7,FALSE))</f>
      </c>
      <c r="E100" s="58">
        <f>IF(ISERROR(VLOOKUP($A100,'Základní kolo'!$A$7:$M$120,8,FALSE)),"",VLOOKUP($A100,'Základní kolo'!$A$7:$M$120,8,FALSE))</f>
      </c>
      <c r="F100" s="57">
        <f>IF(ISERROR(VLOOKUP($A100,'Základní kolo'!$A$7:$M$120,9,FALSE)),"",VLOOKUP($A100,'Základní kolo'!$A$7:$M$120,9,FALSE))</f>
      </c>
      <c r="G100" s="58">
        <f>IF(ISERROR(VLOOKUP($A100,'Základní kolo'!$A$7:$M$120,10,FALSE)),"",VLOOKUP($A100,'Základní kolo'!$A$7:$M$120,10,FALSE))</f>
      </c>
      <c r="H100" s="59">
        <f>IF(ISERROR(VLOOKUP($A100,'Základní kolo'!$A$7:$M$120,11,FALSE)),"",VLOOKUP($A100,'Základní kolo'!$A$7:$M$120,11,FALSE))</f>
      </c>
      <c r="I100" s="59">
        <f>IF(ISERROR(VLOOKUP($A100,'Základní kolo'!$A$7:$M$120,12,FALSE)),"",VLOOKUP($A100,'Základní kolo'!$A$7:$M$120,12,FALSE))</f>
      </c>
      <c r="J100" s="60">
        <f>IF(ISERROR(VLOOKUP($A100,'Základní kolo'!$A$7:$M$120,13,FALSE)),"",VLOOKUP($A100,'Základní kolo'!$A$7:$M$120,13,FALSE))</f>
      </c>
    </row>
    <row r="101" spans="1:10" ht="12.75">
      <c r="A101" s="1">
        <v>42</v>
      </c>
      <c r="B101" s="55">
        <f>IF(ISERROR(VLOOKUP($A101,'Základní kolo'!$A$7:$M$120,5,FALSE)),"",VLOOKUP($A101,'Základní kolo'!$A$7:$M$120,5,FALSE))</f>
      </c>
      <c r="C101" s="56">
        <f>IF(ISERROR(VLOOKUP($A101,'Základní kolo'!$A$7:$M$120,6,FALSE)),"",VLOOKUP($A101,'Základní kolo'!$A$7:$M$120,6,FALSE))</f>
      </c>
      <c r="D101" s="57">
        <f>IF(ISERROR(VLOOKUP($A101,'Základní kolo'!$A$7:$M$120,7,FALSE)),"",VLOOKUP($A101,'Základní kolo'!$A$7:$M$120,7,FALSE))</f>
      </c>
      <c r="E101" s="58">
        <f>IF(ISERROR(VLOOKUP($A101,'Základní kolo'!$A$7:$M$120,8,FALSE)),"",VLOOKUP($A101,'Základní kolo'!$A$7:$M$120,8,FALSE))</f>
      </c>
      <c r="F101" s="57">
        <f>IF(ISERROR(VLOOKUP($A101,'Základní kolo'!$A$7:$M$120,9,FALSE)),"",VLOOKUP($A101,'Základní kolo'!$A$7:$M$120,9,FALSE))</f>
      </c>
      <c r="G101" s="58">
        <f>IF(ISERROR(VLOOKUP($A101,'Základní kolo'!$A$7:$M$120,10,FALSE)),"",VLOOKUP($A101,'Základní kolo'!$A$7:$M$120,10,FALSE))</f>
      </c>
      <c r="H101" s="59">
        <f>IF(ISERROR(VLOOKUP($A101,'Základní kolo'!$A$7:$M$120,11,FALSE)),"",VLOOKUP($A101,'Základní kolo'!$A$7:$M$120,11,FALSE))</f>
      </c>
      <c r="I101" s="59">
        <f>IF(ISERROR(VLOOKUP($A101,'Základní kolo'!$A$7:$M$120,12,FALSE)),"",VLOOKUP($A101,'Základní kolo'!$A$7:$M$120,12,FALSE))</f>
      </c>
      <c r="J101" s="60">
        <f>IF(ISERROR(VLOOKUP($A101,'Základní kolo'!$A$7:$M$120,13,FALSE)),"",VLOOKUP($A101,'Základní kolo'!$A$7:$M$120,13,FALSE))</f>
      </c>
    </row>
    <row r="102" spans="1:10" ht="12.75">
      <c r="A102" s="1">
        <v>43</v>
      </c>
      <c r="B102" s="55">
        <f>IF(ISERROR(VLOOKUP($A102,'Základní kolo'!$A$7:$M$120,5,FALSE)),"",VLOOKUP($A102,'Základní kolo'!$A$7:$M$120,5,FALSE))</f>
      </c>
      <c r="C102" s="56">
        <f>IF(ISERROR(VLOOKUP($A102,'Základní kolo'!$A$7:$M$120,6,FALSE)),"",VLOOKUP($A102,'Základní kolo'!$A$7:$M$120,6,FALSE))</f>
      </c>
      <c r="D102" s="57">
        <f>IF(ISERROR(VLOOKUP($A102,'Základní kolo'!$A$7:$M$120,7,FALSE)),"",VLOOKUP($A102,'Základní kolo'!$A$7:$M$120,7,FALSE))</f>
      </c>
      <c r="E102" s="58">
        <f>IF(ISERROR(VLOOKUP($A102,'Základní kolo'!$A$7:$M$120,8,FALSE)),"",VLOOKUP($A102,'Základní kolo'!$A$7:$M$120,8,FALSE))</f>
      </c>
      <c r="F102" s="57">
        <f>IF(ISERROR(VLOOKUP($A102,'Základní kolo'!$A$7:$M$120,9,FALSE)),"",VLOOKUP($A102,'Základní kolo'!$A$7:$M$120,9,FALSE))</f>
      </c>
      <c r="G102" s="58">
        <f>IF(ISERROR(VLOOKUP($A102,'Základní kolo'!$A$7:$M$120,10,FALSE)),"",VLOOKUP($A102,'Základní kolo'!$A$7:$M$120,10,FALSE))</f>
      </c>
      <c r="H102" s="59">
        <f>IF(ISERROR(VLOOKUP($A102,'Základní kolo'!$A$7:$M$120,11,FALSE)),"",VLOOKUP($A102,'Základní kolo'!$A$7:$M$120,11,FALSE))</f>
      </c>
      <c r="I102" s="59">
        <f>IF(ISERROR(VLOOKUP($A102,'Základní kolo'!$A$7:$M$120,12,FALSE)),"",VLOOKUP($A102,'Základní kolo'!$A$7:$M$120,12,FALSE))</f>
      </c>
      <c r="J102" s="60">
        <f>IF(ISERROR(VLOOKUP($A102,'Základní kolo'!$A$7:$M$120,13,FALSE)),"",VLOOKUP($A102,'Základní kolo'!$A$7:$M$120,13,FALSE))</f>
      </c>
    </row>
    <row r="103" spans="1:10" ht="12.75">
      <c r="A103" s="1">
        <v>44</v>
      </c>
      <c r="B103" s="55">
        <f>IF(ISERROR(VLOOKUP($A103,'Základní kolo'!$A$7:$M$120,5,FALSE)),"",VLOOKUP($A103,'Základní kolo'!$A$7:$M$120,5,FALSE))</f>
      </c>
      <c r="C103" s="56">
        <f>IF(ISERROR(VLOOKUP($A103,'Základní kolo'!$A$7:$M$120,6,FALSE)),"",VLOOKUP($A103,'Základní kolo'!$A$7:$M$120,6,FALSE))</f>
      </c>
      <c r="D103" s="57">
        <f>IF(ISERROR(VLOOKUP($A103,'Základní kolo'!$A$7:$M$120,7,FALSE)),"",VLOOKUP($A103,'Základní kolo'!$A$7:$M$120,7,FALSE))</f>
      </c>
      <c r="E103" s="58">
        <f>IF(ISERROR(VLOOKUP($A103,'Základní kolo'!$A$7:$M$120,8,FALSE)),"",VLOOKUP($A103,'Základní kolo'!$A$7:$M$120,8,FALSE))</f>
      </c>
      <c r="F103" s="57">
        <f>IF(ISERROR(VLOOKUP($A103,'Základní kolo'!$A$7:$M$120,9,FALSE)),"",VLOOKUP($A103,'Základní kolo'!$A$7:$M$120,9,FALSE))</f>
      </c>
      <c r="G103" s="58">
        <f>IF(ISERROR(VLOOKUP($A103,'Základní kolo'!$A$7:$M$120,10,FALSE)),"",VLOOKUP($A103,'Základní kolo'!$A$7:$M$120,10,FALSE))</f>
      </c>
      <c r="H103" s="59">
        <f>IF(ISERROR(VLOOKUP($A103,'Základní kolo'!$A$7:$M$120,11,FALSE)),"",VLOOKUP($A103,'Základní kolo'!$A$7:$M$120,11,FALSE))</f>
      </c>
      <c r="I103" s="59">
        <f>IF(ISERROR(VLOOKUP($A103,'Základní kolo'!$A$7:$M$120,12,FALSE)),"",VLOOKUP($A103,'Základní kolo'!$A$7:$M$120,12,FALSE))</f>
      </c>
      <c r="J103" s="60">
        <f>IF(ISERROR(VLOOKUP($A103,'Základní kolo'!$A$7:$M$120,13,FALSE)),"",VLOOKUP($A103,'Základní kolo'!$A$7:$M$120,13,FALSE))</f>
      </c>
    </row>
    <row r="104" spans="1:10" ht="12.75">
      <c r="A104" s="1">
        <v>45</v>
      </c>
      <c r="B104" s="55">
        <f>IF(ISERROR(VLOOKUP($A104,'Základní kolo'!$A$7:$M$120,5,FALSE)),"",VLOOKUP($A104,'Základní kolo'!$A$7:$M$120,5,FALSE))</f>
      </c>
      <c r="C104" s="56">
        <f>IF(ISERROR(VLOOKUP($A104,'Základní kolo'!$A$7:$M$120,6,FALSE)),"",VLOOKUP($A104,'Základní kolo'!$A$7:$M$120,6,FALSE))</f>
      </c>
      <c r="D104" s="57">
        <f>IF(ISERROR(VLOOKUP($A104,'Základní kolo'!$A$7:$M$120,7,FALSE)),"",VLOOKUP($A104,'Základní kolo'!$A$7:$M$120,7,FALSE))</f>
      </c>
      <c r="E104" s="58">
        <f>IF(ISERROR(VLOOKUP($A104,'Základní kolo'!$A$7:$M$120,8,FALSE)),"",VLOOKUP($A104,'Základní kolo'!$A$7:$M$120,8,FALSE))</f>
      </c>
      <c r="F104" s="57">
        <f>IF(ISERROR(VLOOKUP($A104,'Základní kolo'!$A$7:$M$120,9,FALSE)),"",VLOOKUP($A104,'Základní kolo'!$A$7:$M$120,9,FALSE))</f>
      </c>
      <c r="G104" s="58">
        <f>IF(ISERROR(VLOOKUP($A104,'Základní kolo'!$A$7:$M$120,10,FALSE)),"",VLOOKUP($A104,'Základní kolo'!$A$7:$M$120,10,FALSE))</f>
      </c>
      <c r="H104" s="59">
        <f>IF(ISERROR(VLOOKUP($A104,'Základní kolo'!$A$7:$M$120,11,FALSE)),"",VLOOKUP($A104,'Základní kolo'!$A$7:$M$120,11,FALSE))</f>
      </c>
      <c r="I104" s="59">
        <f>IF(ISERROR(VLOOKUP($A104,'Základní kolo'!$A$7:$M$120,12,FALSE)),"",VLOOKUP($A104,'Základní kolo'!$A$7:$M$120,12,FALSE))</f>
      </c>
      <c r="J104" s="60">
        <f>IF(ISERROR(VLOOKUP($A104,'Základní kolo'!$A$7:$M$120,13,FALSE)),"",VLOOKUP($A104,'Základní kolo'!$A$7:$M$120,13,FALSE))</f>
      </c>
    </row>
    <row r="105" spans="1:10" ht="12.75">
      <c r="A105" s="1">
        <v>46</v>
      </c>
      <c r="B105" s="55">
        <f>IF(ISERROR(VLOOKUP($A105,'Základní kolo'!$A$7:$M$120,5,FALSE)),"",VLOOKUP($A105,'Základní kolo'!$A$7:$M$120,5,FALSE))</f>
      </c>
      <c r="C105" s="56">
        <f>IF(ISERROR(VLOOKUP($A105,'Základní kolo'!$A$7:$M$120,6,FALSE)),"",VLOOKUP($A105,'Základní kolo'!$A$7:$M$120,6,FALSE))</f>
      </c>
      <c r="D105" s="57">
        <f>IF(ISERROR(VLOOKUP($A105,'Základní kolo'!$A$7:$M$120,7,FALSE)),"",VLOOKUP($A105,'Základní kolo'!$A$7:$M$120,7,FALSE))</f>
      </c>
      <c r="E105" s="58">
        <f>IF(ISERROR(VLOOKUP($A105,'Základní kolo'!$A$7:$M$120,8,FALSE)),"",VLOOKUP($A105,'Základní kolo'!$A$7:$M$120,8,FALSE))</f>
      </c>
      <c r="F105" s="57">
        <f>IF(ISERROR(VLOOKUP($A105,'Základní kolo'!$A$7:$M$120,9,FALSE)),"",VLOOKUP($A105,'Základní kolo'!$A$7:$M$120,9,FALSE))</f>
      </c>
      <c r="G105" s="58">
        <f>IF(ISERROR(VLOOKUP($A105,'Základní kolo'!$A$7:$M$120,10,FALSE)),"",VLOOKUP($A105,'Základní kolo'!$A$7:$M$120,10,FALSE))</f>
      </c>
      <c r="H105" s="59">
        <f>IF(ISERROR(VLOOKUP($A105,'Základní kolo'!$A$7:$M$120,11,FALSE)),"",VLOOKUP($A105,'Základní kolo'!$A$7:$M$120,11,FALSE))</f>
      </c>
      <c r="I105" s="59">
        <f>IF(ISERROR(VLOOKUP($A105,'Základní kolo'!$A$7:$M$120,12,FALSE)),"",VLOOKUP($A105,'Základní kolo'!$A$7:$M$120,12,FALSE))</f>
      </c>
      <c r="J105" s="60">
        <f>IF(ISERROR(VLOOKUP($A105,'Základní kolo'!$A$7:$M$120,13,FALSE)),"",VLOOKUP($A105,'Základní kolo'!$A$7:$M$120,13,FALSE))</f>
      </c>
    </row>
    <row r="106" spans="1:10" ht="12.75">
      <c r="A106" s="1">
        <v>47</v>
      </c>
      <c r="B106" s="55">
        <f>IF(ISERROR(VLOOKUP($A106,'Základní kolo'!$A$7:$M$120,5,FALSE)),"",VLOOKUP($A106,'Základní kolo'!$A$7:$M$120,5,FALSE))</f>
      </c>
      <c r="C106" s="56">
        <f>IF(ISERROR(VLOOKUP($A106,'Základní kolo'!$A$7:$M$120,6,FALSE)),"",VLOOKUP($A106,'Základní kolo'!$A$7:$M$120,6,FALSE))</f>
      </c>
      <c r="D106" s="57">
        <f>IF(ISERROR(VLOOKUP($A106,'Základní kolo'!$A$7:$M$120,7,FALSE)),"",VLOOKUP($A106,'Základní kolo'!$A$7:$M$120,7,FALSE))</f>
      </c>
      <c r="E106" s="58">
        <f>IF(ISERROR(VLOOKUP($A106,'Základní kolo'!$A$7:$M$120,8,FALSE)),"",VLOOKUP($A106,'Základní kolo'!$A$7:$M$120,8,FALSE))</f>
      </c>
      <c r="F106" s="57">
        <f>IF(ISERROR(VLOOKUP($A106,'Základní kolo'!$A$7:$M$120,9,FALSE)),"",VLOOKUP($A106,'Základní kolo'!$A$7:$M$120,9,FALSE))</f>
      </c>
      <c r="G106" s="58">
        <f>IF(ISERROR(VLOOKUP($A106,'Základní kolo'!$A$7:$M$120,10,FALSE)),"",VLOOKUP($A106,'Základní kolo'!$A$7:$M$120,10,FALSE))</f>
      </c>
      <c r="H106" s="59">
        <f>IF(ISERROR(VLOOKUP($A106,'Základní kolo'!$A$7:$M$120,11,FALSE)),"",VLOOKUP($A106,'Základní kolo'!$A$7:$M$120,11,FALSE))</f>
      </c>
      <c r="I106" s="59">
        <f>IF(ISERROR(VLOOKUP($A106,'Základní kolo'!$A$7:$M$120,12,FALSE)),"",VLOOKUP($A106,'Základní kolo'!$A$7:$M$120,12,FALSE))</f>
      </c>
      <c r="J106" s="60">
        <f>IF(ISERROR(VLOOKUP($A106,'Základní kolo'!$A$7:$M$120,13,FALSE)),"",VLOOKUP($A106,'Základní kolo'!$A$7:$M$120,13,FALSE))</f>
      </c>
    </row>
    <row r="107" spans="1:10" ht="12.75">
      <c r="A107" s="1">
        <v>48</v>
      </c>
      <c r="B107" s="55">
        <f>IF(ISERROR(VLOOKUP($A107,'Základní kolo'!$A$7:$M$120,5,FALSE)),"",VLOOKUP($A107,'Základní kolo'!$A$7:$M$120,5,FALSE))</f>
      </c>
      <c r="C107" s="56">
        <f>IF(ISERROR(VLOOKUP($A107,'Základní kolo'!$A$7:$M$120,6,FALSE)),"",VLOOKUP($A107,'Základní kolo'!$A$7:$M$120,6,FALSE))</f>
      </c>
      <c r="D107" s="57">
        <f>IF(ISERROR(VLOOKUP($A107,'Základní kolo'!$A$7:$M$120,7,FALSE)),"",VLOOKUP($A107,'Základní kolo'!$A$7:$M$120,7,FALSE))</f>
      </c>
      <c r="E107" s="58">
        <f>IF(ISERROR(VLOOKUP($A107,'Základní kolo'!$A$7:$M$120,8,FALSE)),"",VLOOKUP($A107,'Základní kolo'!$A$7:$M$120,8,FALSE))</f>
      </c>
      <c r="F107" s="57">
        <f>IF(ISERROR(VLOOKUP($A107,'Základní kolo'!$A$7:$M$120,9,FALSE)),"",VLOOKUP($A107,'Základní kolo'!$A$7:$M$120,9,FALSE))</f>
      </c>
      <c r="G107" s="58">
        <f>IF(ISERROR(VLOOKUP($A107,'Základní kolo'!$A$7:$M$120,10,FALSE)),"",VLOOKUP($A107,'Základní kolo'!$A$7:$M$120,10,FALSE))</f>
      </c>
      <c r="H107" s="59">
        <f>IF(ISERROR(VLOOKUP($A107,'Základní kolo'!$A$7:$M$120,11,FALSE)),"",VLOOKUP($A107,'Základní kolo'!$A$7:$M$120,11,FALSE))</f>
      </c>
      <c r="I107" s="59">
        <f>IF(ISERROR(VLOOKUP($A107,'Základní kolo'!$A$7:$M$120,12,FALSE)),"",VLOOKUP($A107,'Základní kolo'!$A$7:$M$120,12,FALSE))</f>
      </c>
      <c r="J107" s="60">
        <f>IF(ISERROR(VLOOKUP($A107,'Základní kolo'!$A$7:$M$120,13,FALSE)),"",VLOOKUP($A107,'Základní kolo'!$A$7:$M$120,13,FALSE))</f>
      </c>
    </row>
    <row r="108" spans="1:10" ht="12.75">
      <c r="A108" s="1">
        <v>49</v>
      </c>
      <c r="B108" s="55">
        <f>IF(ISERROR(VLOOKUP($A108,'Základní kolo'!$A$7:$M$120,5,FALSE)),"",VLOOKUP($A108,'Základní kolo'!$A$7:$M$120,5,FALSE))</f>
      </c>
      <c r="C108" s="56">
        <f>IF(ISERROR(VLOOKUP($A108,'Základní kolo'!$A$7:$M$120,6,FALSE)),"",VLOOKUP($A108,'Základní kolo'!$A$7:$M$120,6,FALSE))</f>
      </c>
      <c r="D108" s="57">
        <f>IF(ISERROR(VLOOKUP($A108,'Základní kolo'!$A$7:$M$120,7,FALSE)),"",VLOOKUP($A108,'Základní kolo'!$A$7:$M$120,7,FALSE))</f>
      </c>
      <c r="E108" s="58">
        <f>IF(ISERROR(VLOOKUP($A108,'Základní kolo'!$A$7:$M$120,8,FALSE)),"",VLOOKUP($A108,'Základní kolo'!$A$7:$M$120,8,FALSE))</f>
      </c>
      <c r="F108" s="57">
        <f>IF(ISERROR(VLOOKUP($A108,'Základní kolo'!$A$7:$M$120,9,FALSE)),"",VLOOKUP($A108,'Základní kolo'!$A$7:$M$120,9,FALSE))</f>
      </c>
      <c r="G108" s="58">
        <f>IF(ISERROR(VLOOKUP($A108,'Základní kolo'!$A$7:$M$120,10,FALSE)),"",VLOOKUP($A108,'Základní kolo'!$A$7:$M$120,10,FALSE))</f>
      </c>
      <c r="H108" s="59">
        <f>IF(ISERROR(VLOOKUP($A108,'Základní kolo'!$A$7:$M$120,11,FALSE)),"",VLOOKUP($A108,'Základní kolo'!$A$7:$M$120,11,FALSE))</f>
      </c>
      <c r="I108" s="59">
        <f>IF(ISERROR(VLOOKUP($A108,'Základní kolo'!$A$7:$M$120,12,FALSE)),"",VLOOKUP($A108,'Základní kolo'!$A$7:$M$120,12,FALSE))</f>
      </c>
      <c r="J108" s="60">
        <f>IF(ISERROR(VLOOKUP($A108,'Základní kolo'!$A$7:$M$120,13,FALSE)),"",VLOOKUP($A108,'Základní kolo'!$A$7:$M$120,13,FALSE))</f>
      </c>
    </row>
    <row r="109" spans="1:10" ht="13.5" thickBot="1">
      <c r="A109" s="1">
        <v>50</v>
      </c>
      <c r="B109" s="20">
        <f>IF(ISERROR(VLOOKUP($A109,'Základní kolo'!$A$7:$M$120,5,FALSE)),"",VLOOKUP($A109,'Základní kolo'!$A$7:$M$120,5,FALSE))</f>
      </c>
      <c r="C109" s="21">
        <f>IF(ISERROR(VLOOKUP($A109,'Základní kolo'!$A$7:$M$120,6,FALSE)),"",VLOOKUP($A109,'Základní kolo'!$A$7:$M$120,6,FALSE))</f>
      </c>
      <c r="D109" s="22">
        <f>IF(ISERROR(VLOOKUP($A109,'Základní kolo'!$A$7:$M$120,7,FALSE)),"",VLOOKUP($A109,'Základní kolo'!$A$7:$M$120,7,FALSE))</f>
      </c>
      <c r="E109" s="23">
        <f>IF(ISERROR(VLOOKUP($A109,'Základní kolo'!$A$7:$M$120,8,FALSE)),"",VLOOKUP($A109,'Základní kolo'!$A$7:$M$120,8,FALSE))</f>
      </c>
      <c r="F109" s="22">
        <f>IF(ISERROR(VLOOKUP($A109,'Základní kolo'!$A$7:$M$120,9,FALSE)),"",VLOOKUP($A109,'Základní kolo'!$A$7:$M$120,9,FALSE))</f>
      </c>
      <c r="G109" s="23">
        <f>IF(ISERROR(VLOOKUP($A109,'Základní kolo'!$A$7:$M$120,10,FALSE)),"",VLOOKUP($A109,'Základní kolo'!$A$7:$M$120,10,FALSE))</f>
      </c>
      <c r="H109" s="25">
        <f>IF(ISERROR(VLOOKUP($A109,'Základní kolo'!$A$7:$M$120,11,FALSE)),"",VLOOKUP($A109,'Základní kolo'!$A$7:$M$120,11,FALSE))</f>
      </c>
      <c r="I109" s="25">
        <f>IF(ISERROR(VLOOKUP($A109,'Základní kolo'!$A$7:$M$120,12,FALSE)),"",VLOOKUP($A109,'Základní kolo'!$A$7:$M$120,12,FALSE))</f>
      </c>
      <c r="J109" s="26">
        <f>IF(ISERROR(VLOOKUP($A109,'Základní kolo'!$A$7:$M$120,13,FALSE)),"",VLOOKUP($A109,'Základní kolo'!$A$7:$M$120,13,FALSE))</f>
      </c>
    </row>
  </sheetData>
  <sheetProtection/>
  <mergeCells count="5">
    <mergeCell ref="H58:I58"/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OSH Nymburk</cp:lastModifiedBy>
  <cp:lastPrinted>2023-09-10T08:32:34Z</cp:lastPrinted>
  <dcterms:created xsi:type="dcterms:W3CDTF">2008-09-02T08:45:30Z</dcterms:created>
  <dcterms:modified xsi:type="dcterms:W3CDTF">2023-09-10T09:44:23Z</dcterms:modified>
  <cp:category/>
  <cp:version/>
  <cp:contentType/>
  <cp:contentStatus/>
</cp:coreProperties>
</file>