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92" activeTab="2"/>
  </bookViews>
  <sheets>
    <sheet name="Základní kolo" sheetId="1" r:id="rId1"/>
    <sheet name="Finále ženy - 8" sheetId="2" r:id="rId2"/>
    <sheet name="Finále ženy - 4" sheetId="3" r:id="rId3"/>
  </sheets>
  <definedNames>
    <definedName name="_xlnm.Print_Titles" localSheetId="0">'Základní kolo'!$1:$6</definedName>
    <definedName name="_xlnm.Print_Area" localSheetId="2">'Finále ženy - 4'!$A$1:$G$22</definedName>
    <definedName name="_xlnm.Print_Area" localSheetId="1">'Finále ženy - 8'!$A$1:$H$30</definedName>
    <definedName name="_xlnm.Print_Area" localSheetId="0">'Základní kolo'!$B$1:$J$120</definedName>
  </definedNames>
  <calcPr fullCalcOnLoad="1"/>
</workbook>
</file>

<file path=xl/sharedStrings.xml><?xml version="1.0" encoding="utf-8"?>
<sst xmlns="http://schemas.openxmlformats.org/spreadsheetml/2006/main" count="101" uniqueCount="69">
  <si>
    <t>RN</t>
  </si>
  <si>
    <t>Příjmení, jméno</t>
  </si>
  <si>
    <t xml:space="preserve">Běh na 100m s překážkami </t>
  </si>
  <si>
    <t>Polabské stovkování - základní kolo</t>
  </si>
  <si>
    <t>Pořadí</t>
  </si>
  <si>
    <t>St.č.</t>
  </si>
  <si>
    <t>SDH</t>
  </si>
  <si>
    <t>Čas I.</t>
  </si>
  <si>
    <t>Čas II.</t>
  </si>
  <si>
    <t>Výsledný</t>
  </si>
  <si>
    <t>FSCode</t>
  </si>
  <si>
    <t>o 3.místo</t>
  </si>
  <si>
    <t>1.</t>
  </si>
  <si>
    <t>8.</t>
  </si>
  <si>
    <t>4.</t>
  </si>
  <si>
    <t>5.</t>
  </si>
  <si>
    <t>3.</t>
  </si>
  <si>
    <t>6.</t>
  </si>
  <si>
    <t>2.</t>
  </si>
  <si>
    <t>7.</t>
  </si>
  <si>
    <t>součet</t>
  </si>
  <si>
    <t>čas</t>
  </si>
  <si>
    <t>poř sou</t>
  </si>
  <si>
    <t>soum</t>
  </si>
  <si>
    <t>pořM</t>
  </si>
  <si>
    <t>pomM</t>
  </si>
  <si>
    <t>pompořM</t>
  </si>
  <si>
    <t>poř1M</t>
  </si>
  <si>
    <t>Konečné pořadí:</t>
  </si>
  <si>
    <t>ŽENY</t>
  </si>
  <si>
    <t>Polabské stovkování - finále ženy</t>
  </si>
  <si>
    <t>x</t>
  </si>
  <si>
    <t>10. 9. 2023 - Písková Lhota</t>
  </si>
  <si>
    <t>Gajdošová Kateřina</t>
  </si>
  <si>
    <t>Písková Lhota</t>
  </si>
  <si>
    <t>Vojtová Kristýna</t>
  </si>
  <si>
    <t>Praha-Dolní Měcholupy</t>
  </si>
  <si>
    <t>Opavová Tereza</t>
  </si>
  <si>
    <t>Křešice</t>
  </si>
  <si>
    <t>Vrtalová Marcela</t>
  </si>
  <si>
    <t>Hvězdoňovice</t>
  </si>
  <si>
    <t>Bímová Barbora</t>
  </si>
  <si>
    <t>Nymburk</t>
  </si>
  <si>
    <t>Surovíková Karolína</t>
  </si>
  <si>
    <t>Ostrava-Nová Ves</t>
  </si>
  <si>
    <t>Kopečná Daniela</t>
  </si>
  <si>
    <t>Praha-Řepy</t>
  </si>
  <si>
    <t>Vojtová Klára</t>
  </si>
  <si>
    <t>Šustrová Dominika</t>
  </si>
  <si>
    <t>Mojžíř</t>
  </si>
  <si>
    <t>Medlíková Anna</t>
  </si>
  <si>
    <t>Choustníkovo Hradiště</t>
  </si>
  <si>
    <t>Němečková Eliška</t>
  </si>
  <si>
    <t>Dvořáková Lenka</t>
  </si>
  <si>
    <t>Tuhaň</t>
  </si>
  <si>
    <t>Kronovetrová Amálie</t>
  </si>
  <si>
    <t>Hladíková Nikola</t>
  </si>
  <si>
    <t>Nováková Lenka</t>
  </si>
  <si>
    <t>Bobrovská Adéla</t>
  </si>
  <si>
    <t>Kovrzková Adéla</t>
  </si>
  <si>
    <t>Čiháčková Kristýna</t>
  </si>
  <si>
    <t>Sedlice</t>
  </si>
  <si>
    <t>Haufová Zuzana</t>
  </si>
  <si>
    <t>Lukavice UO</t>
  </si>
  <si>
    <t>Prchlíková Natálie</t>
  </si>
  <si>
    <t>Kroupová Tereza</t>
  </si>
  <si>
    <t>Chábory</t>
  </si>
  <si>
    <t>Dvořáková Radka</t>
  </si>
  <si>
    <t>NP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</si>
</sst>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 CE"/>
      <family val="2"/>
    </font>
    <font>
      <b/>
      <sz val="20"/>
      <name val="Arial CE"/>
      <family val="2"/>
    </font>
    <font>
      <i/>
      <sz val="10"/>
      <name val="Arial CE"/>
      <family val="0"/>
    </font>
    <font>
      <b/>
      <sz val="9"/>
      <name val="Arial CE"/>
      <family val="2"/>
    </font>
    <font>
      <b/>
      <sz val="20"/>
      <color indexed="12"/>
      <name val="Arial CE"/>
      <family val="2"/>
    </font>
    <font>
      <b/>
      <sz val="20"/>
      <color indexed="10"/>
      <name val="Arial CE"/>
      <family val="2"/>
    </font>
    <font>
      <b/>
      <sz val="18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1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NumberFormat="1" applyFont="1" applyFill="1" applyBorder="1" applyAlignment="1" applyProtection="1">
      <alignment horizontal="left" vertical="center" shrinkToFit="1"/>
      <protection hidden="1"/>
    </xf>
    <xf numFmtId="2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2" fontId="4" fillId="0" borderId="10" xfId="0" applyNumberFormat="1" applyFont="1" applyFill="1" applyBorder="1" applyAlignment="1" applyProtection="1">
      <alignment horizontal="center" vertical="center"/>
      <protection hidden="1"/>
    </xf>
    <xf numFmtId="2" fontId="2" fillId="0" borderId="10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1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NumberFormat="1" applyFont="1" applyFill="1" applyBorder="1" applyAlignment="1" applyProtection="1">
      <alignment horizontal="left" vertical="center" shrinkToFit="1"/>
      <protection hidden="1"/>
    </xf>
    <xf numFmtId="2" fontId="4" fillId="0" borderId="11" xfId="0" applyNumberFormat="1" applyFont="1" applyFill="1" applyBorder="1" applyAlignment="1" applyProtection="1">
      <alignment horizontal="center" vertical="center"/>
      <protection hidden="1" locked="0"/>
    </xf>
    <xf numFmtId="2" fontId="4" fillId="0" borderId="11" xfId="0" applyNumberFormat="1" applyFont="1" applyFill="1" applyBorder="1" applyAlignment="1" applyProtection="1">
      <alignment horizontal="center" vertical="center"/>
      <protection hidden="1"/>
    </xf>
    <xf numFmtId="2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left" vertical="center" shrinkToFit="1"/>
      <protection hidden="1"/>
    </xf>
    <xf numFmtId="2" fontId="0" fillId="0" borderId="12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vertical="center" shrinkToFit="1"/>
    </xf>
    <xf numFmtId="2" fontId="6" fillId="33" borderId="12" xfId="0" applyNumberFormat="1" applyFont="1" applyFill="1" applyBorder="1" applyAlignment="1">
      <alignment horizontal="center" vertical="center"/>
    </xf>
    <xf numFmtId="0" fontId="1" fillId="34" borderId="12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1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1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0" fillId="0" borderId="0" xfId="46" applyFont="1" applyAlignment="1">
      <alignment vertical="center"/>
      <protection/>
    </xf>
    <xf numFmtId="0" fontId="5" fillId="0" borderId="0" xfId="46" applyNumberFormat="1" applyFont="1" applyFill="1" applyAlignment="1" applyProtection="1">
      <alignment horizontal="center" vertical="center"/>
      <protection hidden="1"/>
    </xf>
    <xf numFmtId="0" fontId="6" fillId="33" borderId="12" xfId="46" applyNumberFormat="1" applyFont="1" applyFill="1" applyBorder="1" applyAlignment="1" applyProtection="1">
      <alignment vertical="center"/>
      <protection hidden="1"/>
    </xf>
    <xf numFmtId="0" fontId="6" fillId="0" borderId="0" xfId="46" applyFont="1" applyBorder="1" applyAlignment="1">
      <alignment horizontal="center" vertical="center"/>
      <protection/>
    </xf>
    <xf numFmtId="0" fontId="5" fillId="0" borderId="0" xfId="46" applyNumberFormat="1" applyFont="1" applyFill="1" applyBorder="1" applyAlignment="1" applyProtection="1">
      <alignment horizontal="center" vertical="center"/>
      <protection hidden="1"/>
    </xf>
    <xf numFmtId="0" fontId="0" fillId="0" borderId="0" xfId="46" applyFont="1" applyBorder="1" applyAlignment="1">
      <alignment vertical="center"/>
      <protection/>
    </xf>
    <xf numFmtId="0" fontId="1" fillId="0" borderId="12" xfId="46" applyNumberFormat="1" applyFont="1" applyFill="1" applyBorder="1" applyAlignment="1" applyProtection="1">
      <alignment horizontal="left" vertical="center"/>
      <protection hidden="1"/>
    </xf>
    <xf numFmtId="2" fontId="0" fillId="0" borderId="12" xfId="46" applyNumberFormat="1" applyFont="1" applyBorder="1" applyAlignment="1">
      <alignment horizontal="center" vertical="center"/>
      <protection/>
    </xf>
    <xf numFmtId="2" fontId="0" fillId="0" borderId="0" xfId="46" applyNumberFormat="1" applyFont="1" applyFill="1" applyBorder="1" applyAlignment="1">
      <alignment vertical="center"/>
      <protection/>
    </xf>
    <xf numFmtId="2" fontId="0" fillId="0" borderId="0" xfId="46" applyNumberFormat="1" applyFont="1" applyBorder="1" applyAlignment="1">
      <alignment horizontal="center" vertical="center"/>
      <protection/>
    </xf>
    <xf numFmtId="2" fontId="0" fillId="0" borderId="0" xfId="46" applyNumberFormat="1" applyFont="1" applyAlignment="1">
      <alignment horizontal="center" vertical="center"/>
      <protection/>
    </xf>
    <xf numFmtId="0" fontId="1" fillId="0" borderId="12" xfId="46" applyNumberFormat="1" applyFont="1" applyFill="1" applyBorder="1" applyAlignment="1" applyProtection="1">
      <alignment vertical="center"/>
      <protection hidden="1"/>
    </xf>
    <xf numFmtId="2" fontId="0" fillId="0" borderId="0" xfId="46" applyNumberFormat="1" applyFont="1" applyFill="1" applyBorder="1" applyAlignment="1">
      <alignment horizontal="center" vertical="center"/>
      <protection/>
    </xf>
    <xf numFmtId="0" fontId="1" fillId="34" borderId="12" xfId="46" applyNumberFormat="1" applyFont="1" applyFill="1" applyBorder="1" applyAlignment="1" applyProtection="1">
      <alignment horizontal="left" vertical="center"/>
      <protection hidden="1"/>
    </xf>
    <xf numFmtId="0" fontId="1" fillId="0" borderId="0" xfId="46" applyNumberFormat="1" applyFont="1" applyFill="1" applyBorder="1" applyAlignment="1" applyProtection="1">
      <alignment horizontal="left" vertical="center"/>
      <protection hidden="1"/>
    </xf>
    <xf numFmtId="0" fontId="5" fillId="0" borderId="0" xfId="46" applyFont="1" applyAlignment="1">
      <alignment vertical="center"/>
      <protection/>
    </xf>
    <xf numFmtId="0" fontId="3" fillId="0" borderId="0" xfId="46" applyFont="1" applyAlignment="1">
      <alignment vertical="center"/>
      <protection/>
    </xf>
    <xf numFmtId="0" fontId="7" fillId="0" borderId="0" xfId="46" applyNumberFormat="1" applyFont="1" applyFill="1" applyBorder="1" applyAlignment="1" applyProtection="1">
      <alignment horizontal="left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  <protection hidden="1"/>
    </xf>
    <xf numFmtId="2" fontId="0" fillId="0" borderId="14" xfId="46" applyNumberFormat="1" applyFont="1" applyFill="1" applyBorder="1" applyAlignment="1">
      <alignment horizontal="center" vertical="center"/>
      <protection/>
    </xf>
    <xf numFmtId="2" fontId="0" fillId="0" borderId="15" xfId="46" applyNumberFormat="1" applyFont="1" applyFill="1" applyBorder="1" applyAlignment="1">
      <alignment horizontal="center" vertical="center"/>
      <protection/>
    </xf>
    <xf numFmtId="0" fontId="8" fillId="0" borderId="0" xfId="46" applyNumberFormat="1" applyFont="1" applyFill="1" applyAlignment="1" applyProtection="1">
      <alignment horizontal="center" vertical="center"/>
      <protection hidden="1"/>
    </xf>
    <xf numFmtId="0" fontId="9" fillId="0" borderId="0" xfId="46" applyNumberFormat="1" applyFont="1" applyFill="1" applyAlignment="1" applyProtection="1">
      <alignment horizontal="center" vertical="center"/>
      <protection hidden="1"/>
    </xf>
    <xf numFmtId="2" fontId="4" fillId="0" borderId="14" xfId="46" applyNumberFormat="1" applyFont="1" applyFill="1" applyBorder="1" applyAlignment="1" applyProtection="1">
      <alignment horizontal="center" vertical="center"/>
      <protection hidden="1"/>
    </xf>
    <xf numFmtId="2" fontId="4" fillId="0" borderId="15" xfId="46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základní kolo MUŽI-DOROSTENCI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0"/>
  <sheetViews>
    <sheetView zoomScalePageLayoutView="0" workbookViewId="0" topLeftCell="B5">
      <selection activeCell="V26" sqref="V26"/>
    </sheetView>
  </sheetViews>
  <sheetFormatPr defaultColWidth="9.140625" defaultRowHeight="12.75"/>
  <cols>
    <col min="1" max="1" width="12.7109375" style="1" hidden="1" customWidth="1"/>
    <col min="2" max="2" width="6.7109375" style="1" customWidth="1"/>
    <col min="3" max="3" width="6.8515625" style="45" customWidth="1"/>
    <col min="4" max="4" width="9.28125" style="1" hidden="1" customWidth="1"/>
    <col min="5" max="5" width="16.28125" style="1" bestFit="1" customWidth="1"/>
    <col min="6" max="6" width="5.140625" style="1" hidden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1" width="4.140625" style="2" bestFit="1" customWidth="1"/>
    <col min="12" max="13" width="7.57421875" style="3" hidden="1" customWidth="1"/>
    <col min="14" max="14" width="6.00390625" style="3" hidden="1" customWidth="1"/>
    <col min="15" max="15" width="7.7109375" style="3" hidden="1" customWidth="1"/>
    <col min="16" max="16" width="6.00390625" style="3" hidden="1" customWidth="1"/>
    <col min="17" max="17" width="5.57421875" style="3" hidden="1" customWidth="1"/>
    <col min="18" max="18" width="6.57421875" style="3" hidden="1" customWidth="1"/>
    <col min="19" max="19" width="9.57421875" style="3" hidden="1" customWidth="1"/>
    <col min="20" max="20" width="3.140625" style="1" bestFit="1" customWidth="1"/>
    <col min="21" max="21" width="3.140625" style="1" customWidth="1"/>
    <col min="22" max="22" width="19.140625" style="1" bestFit="1" customWidth="1"/>
    <col min="23" max="23" width="12.421875" style="1" customWidth="1"/>
    <col min="24" max="24" width="5.57421875" style="1" hidden="1" customWidth="1"/>
    <col min="25" max="25" width="19.140625" style="1" bestFit="1" customWidth="1"/>
    <col min="26" max="16384" width="9.140625" style="1" customWidth="1"/>
  </cols>
  <sheetData>
    <row r="1" spans="2:10" ht="24">
      <c r="B1" s="64" t="s">
        <v>2</v>
      </c>
      <c r="C1" s="64"/>
      <c r="D1" s="64"/>
      <c r="E1" s="64"/>
      <c r="F1" s="64"/>
      <c r="G1" s="64"/>
      <c r="H1" s="64"/>
      <c r="I1" s="64"/>
      <c r="J1" s="64"/>
    </row>
    <row r="2" spans="2:10" ht="22.5">
      <c r="B2" s="65" t="s">
        <v>3</v>
      </c>
      <c r="C2" s="65"/>
      <c r="D2" s="65"/>
      <c r="E2" s="65"/>
      <c r="F2" s="65"/>
      <c r="G2" s="65"/>
      <c r="H2" s="65"/>
      <c r="I2" s="65"/>
      <c r="J2" s="65"/>
    </row>
    <row r="3" spans="2:10" ht="22.5">
      <c r="B3" s="65" t="s">
        <v>32</v>
      </c>
      <c r="C3" s="65"/>
      <c r="D3" s="65"/>
      <c r="E3" s="65"/>
      <c r="F3" s="65"/>
      <c r="G3" s="65"/>
      <c r="H3" s="65"/>
      <c r="I3" s="65"/>
      <c r="J3" s="65"/>
    </row>
    <row r="4" spans="2:10" ht="16.5" customHeight="1" thickBot="1">
      <c r="B4" s="28"/>
      <c r="C4" s="38"/>
      <c r="E4" s="39"/>
      <c r="G4" s="28"/>
      <c r="H4" s="28"/>
      <c r="I4" s="28"/>
      <c r="J4" s="28"/>
    </row>
    <row r="5" spans="2:10" ht="13.5" thickBot="1">
      <c r="B5" s="40"/>
      <c r="C5" s="41"/>
      <c r="E5" s="42" t="s">
        <v>29</v>
      </c>
      <c r="F5" s="3"/>
      <c r="G5" s="40"/>
      <c r="H5" s="66"/>
      <c r="I5" s="66"/>
      <c r="J5" s="40"/>
    </row>
    <row r="6" spans="2:19" ht="13.5" thickBot="1">
      <c r="B6" s="42" t="s">
        <v>4</v>
      </c>
      <c r="C6" s="43" t="s">
        <v>5</v>
      </c>
      <c r="D6" s="44" t="s">
        <v>10</v>
      </c>
      <c r="E6" s="42" t="s">
        <v>1</v>
      </c>
      <c r="F6" s="44" t="s">
        <v>0</v>
      </c>
      <c r="G6" s="42" t="s">
        <v>6</v>
      </c>
      <c r="H6" s="42" t="s">
        <v>7</v>
      </c>
      <c r="I6" s="42" t="s">
        <v>8</v>
      </c>
      <c r="J6" s="42" t="s">
        <v>9</v>
      </c>
      <c r="K6" s="2" t="s">
        <v>31</v>
      </c>
      <c r="L6" s="4" t="s">
        <v>21</v>
      </c>
      <c r="M6" s="4" t="s">
        <v>20</v>
      </c>
      <c r="N6" s="4" t="s">
        <v>27</v>
      </c>
      <c r="O6" s="4" t="s">
        <v>22</v>
      </c>
      <c r="P6" s="4" t="s">
        <v>23</v>
      </c>
      <c r="Q6" s="4" t="s">
        <v>24</v>
      </c>
      <c r="R6" s="4" t="s">
        <v>25</v>
      </c>
      <c r="S6" s="4" t="s">
        <v>26</v>
      </c>
    </row>
    <row r="7" spans="1:25" ht="12.75">
      <c r="A7" s="1">
        <f>S7</f>
        <v>18</v>
      </c>
      <c r="B7" s="5">
        <f aca="true" t="shared" si="0" ref="B7:B54">Q7</f>
        <v>18</v>
      </c>
      <c r="C7" s="6">
        <v>151</v>
      </c>
      <c r="D7" s="7"/>
      <c r="E7" s="8" t="s">
        <v>33</v>
      </c>
      <c r="F7" s="7">
        <v>2005</v>
      </c>
      <c r="G7" s="8" t="s">
        <v>34</v>
      </c>
      <c r="H7" s="9">
        <v>22.27</v>
      </c>
      <c r="I7" s="10">
        <v>22.55</v>
      </c>
      <c r="J7" s="11">
        <f aca="true" t="shared" si="1" ref="J7:J54">IF(AND(H7="NP",I7="NP"),"NP",IF(I7="NP",H7,IF(AND(H7="NP",I7=""),"NP",IF(H7="NP",I7,MIN(H7:I7)))))</f>
        <v>22.27</v>
      </c>
      <c r="L7" s="12">
        <f aca="true" t="shared" si="2" ref="L7:L38">IF(J7=0,9999,IF(J7="NP",999,J7))</f>
        <v>22.27</v>
      </c>
      <c r="M7" s="12">
        <f aca="true" t="shared" si="3" ref="M7:M38">IF(J7=0,9999,IF(J7="NP",999,IF(OR(H7="NP",I7="NP"),MIN(H7:I7)+500,H7+I7)))</f>
        <v>44.82</v>
      </c>
      <c r="N7" s="13">
        <f aca="true" t="shared" si="4" ref="N7:N38">RANK(L7,$L$7:$L$120,1)*1000</f>
        <v>18000</v>
      </c>
      <c r="O7" s="13">
        <f aca="true" t="shared" si="5" ref="O7:O38">RANK(M7,$M$7:$M$120,1)</f>
        <v>13</v>
      </c>
      <c r="P7" s="3">
        <f aca="true" t="shared" si="6" ref="P7:P38">N7+O7</f>
        <v>18013</v>
      </c>
      <c r="Q7" s="3">
        <f aca="true" t="shared" si="7" ref="Q7:Q38">RANK(P7,$P$7:$P$120,1)</f>
        <v>18</v>
      </c>
      <c r="R7" s="3">
        <f aca="true" t="shared" si="8" ref="R7:R12">IF(OR(K7="d",K7="x"),999999,P7+ROW()*0.000001)</f>
        <v>18013.000007</v>
      </c>
      <c r="S7" s="3">
        <f aca="true" t="shared" si="9" ref="S7:S38">RANK(R7,$R$7:$R$120,1)</f>
        <v>18</v>
      </c>
      <c r="U7" s="1">
        <v>2</v>
      </c>
      <c r="V7" s="1">
        <v>5</v>
      </c>
      <c r="W7" s="1">
        <v>7</v>
      </c>
      <c r="X7" s="1">
        <v>9</v>
      </c>
      <c r="Y7" s="1">
        <v>10</v>
      </c>
    </row>
    <row r="8" spans="1:25" ht="13.5" thickBot="1">
      <c r="A8" s="1">
        <f aca="true" t="shared" si="10" ref="A8:A71">S8</f>
        <v>4</v>
      </c>
      <c r="B8" s="14">
        <f t="shared" si="0"/>
        <v>4</v>
      </c>
      <c r="C8" s="15">
        <v>152</v>
      </c>
      <c r="D8" s="16"/>
      <c r="E8" s="17" t="s">
        <v>35</v>
      </c>
      <c r="F8" s="16">
        <v>2003</v>
      </c>
      <c r="G8" s="17" t="s">
        <v>36</v>
      </c>
      <c r="H8" s="18">
        <v>21.03</v>
      </c>
      <c r="I8" s="19">
        <v>18.95</v>
      </c>
      <c r="J8" s="20">
        <f t="shared" si="1"/>
        <v>18.95</v>
      </c>
      <c r="L8" s="12">
        <f t="shared" si="2"/>
        <v>18.95</v>
      </c>
      <c r="M8" s="12">
        <f t="shared" si="3"/>
        <v>39.980000000000004</v>
      </c>
      <c r="N8" s="13">
        <f t="shared" si="4"/>
        <v>4000</v>
      </c>
      <c r="O8" s="13">
        <f t="shared" si="5"/>
        <v>4</v>
      </c>
      <c r="P8" s="3">
        <f t="shared" si="6"/>
        <v>4004</v>
      </c>
      <c r="Q8" s="3">
        <f t="shared" si="7"/>
        <v>4</v>
      </c>
      <c r="R8" s="3">
        <f t="shared" si="8"/>
        <v>4004.000008</v>
      </c>
      <c r="S8" s="3">
        <f t="shared" si="9"/>
        <v>4</v>
      </c>
      <c r="T8" s="21">
        <v>1</v>
      </c>
      <c r="U8" s="21">
        <f aca="true" t="shared" si="11" ref="U8:Y17">VLOOKUP($T8,$A$7:$J$120,U$7,0)</f>
        <v>1</v>
      </c>
      <c r="V8" s="21" t="str">
        <f t="shared" si="11"/>
        <v>Vrtalová Marcela</v>
      </c>
      <c r="W8" s="22" t="str">
        <f t="shared" si="11"/>
        <v>Hvězdoňovice</v>
      </c>
      <c r="X8" s="23">
        <f t="shared" si="11"/>
        <v>16.9</v>
      </c>
      <c r="Y8" s="24">
        <f t="shared" si="11"/>
        <v>16.9</v>
      </c>
    </row>
    <row r="9" spans="1:25" ht="12.75">
      <c r="A9" s="1">
        <f t="shared" si="10"/>
        <v>2</v>
      </c>
      <c r="B9" s="5">
        <f t="shared" si="0"/>
        <v>2</v>
      </c>
      <c r="C9" s="6">
        <v>153</v>
      </c>
      <c r="D9" s="7"/>
      <c r="E9" s="8" t="s">
        <v>37</v>
      </c>
      <c r="F9" s="7">
        <v>2000</v>
      </c>
      <c r="G9" s="8" t="s">
        <v>38</v>
      </c>
      <c r="H9" s="9">
        <v>18.74</v>
      </c>
      <c r="I9" s="10">
        <v>18.17</v>
      </c>
      <c r="J9" s="11">
        <f t="shared" si="1"/>
        <v>18.17</v>
      </c>
      <c r="L9" s="12">
        <f t="shared" si="2"/>
        <v>18.17</v>
      </c>
      <c r="M9" s="12">
        <f t="shared" si="3"/>
        <v>36.91</v>
      </c>
      <c r="N9" s="13">
        <f t="shared" si="4"/>
        <v>2000</v>
      </c>
      <c r="O9" s="13">
        <f t="shared" si="5"/>
        <v>2</v>
      </c>
      <c r="P9" s="3">
        <f t="shared" si="6"/>
        <v>2002</v>
      </c>
      <c r="Q9" s="3">
        <f t="shared" si="7"/>
        <v>2</v>
      </c>
      <c r="R9" s="3">
        <f t="shared" si="8"/>
        <v>2002.000009</v>
      </c>
      <c r="S9" s="3">
        <f t="shared" si="9"/>
        <v>2</v>
      </c>
      <c r="T9" s="21">
        <v>2</v>
      </c>
      <c r="U9" s="21">
        <f t="shared" si="11"/>
        <v>2</v>
      </c>
      <c r="V9" s="21" t="str">
        <f t="shared" si="11"/>
        <v>Opavová Tereza</v>
      </c>
      <c r="W9" s="22" t="str">
        <f t="shared" si="11"/>
        <v>Křešice</v>
      </c>
      <c r="X9" s="23">
        <f t="shared" si="11"/>
        <v>18.17</v>
      </c>
      <c r="Y9" s="24">
        <f t="shared" si="11"/>
        <v>18.17</v>
      </c>
    </row>
    <row r="10" spans="1:25" ht="13.5" thickBot="1">
      <c r="A10" s="1">
        <f t="shared" si="10"/>
        <v>1</v>
      </c>
      <c r="B10" s="14">
        <f t="shared" si="0"/>
        <v>1</v>
      </c>
      <c r="C10" s="15">
        <v>154</v>
      </c>
      <c r="D10" s="16"/>
      <c r="E10" s="17" t="s">
        <v>39</v>
      </c>
      <c r="F10" s="16">
        <v>1994</v>
      </c>
      <c r="G10" s="17" t="s">
        <v>40</v>
      </c>
      <c r="H10" s="18">
        <v>18.94</v>
      </c>
      <c r="I10" s="19">
        <v>16.9</v>
      </c>
      <c r="J10" s="20">
        <f t="shared" si="1"/>
        <v>16.9</v>
      </c>
      <c r="L10" s="12">
        <f t="shared" si="2"/>
        <v>16.9</v>
      </c>
      <c r="M10" s="12">
        <f t="shared" si="3"/>
        <v>35.84</v>
      </c>
      <c r="N10" s="13">
        <f t="shared" si="4"/>
        <v>1000</v>
      </c>
      <c r="O10" s="13">
        <f t="shared" si="5"/>
        <v>1</v>
      </c>
      <c r="P10" s="3">
        <f t="shared" si="6"/>
        <v>1001</v>
      </c>
      <c r="Q10" s="3">
        <f t="shared" si="7"/>
        <v>1</v>
      </c>
      <c r="R10" s="3">
        <f t="shared" si="8"/>
        <v>1001.00001</v>
      </c>
      <c r="S10" s="3">
        <f t="shared" si="9"/>
        <v>1</v>
      </c>
      <c r="T10" s="21">
        <v>3</v>
      </c>
      <c r="U10" s="21">
        <f t="shared" si="11"/>
        <v>3</v>
      </c>
      <c r="V10" s="21" t="str">
        <f t="shared" si="11"/>
        <v>Haufová Zuzana</v>
      </c>
      <c r="W10" s="22" t="str">
        <f t="shared" si="11"/>
        <v>Lukavice UO</v>
      </c>
      <c r="X10" s="23">
        <f t="shared" si="11"/>
        <v>18.72</v>
      </c>
      <c r="Y10" s="24">
        <f t="shared" si="11"/>
        <v>18.72</v>
      </c>
    </row>
    <row r="11" spans="1:25" ht="12.75">
      <c r="A11" s="1">
        <f t="shared" si="10"/>
        <v>13</v>
      </c>
      <c r="B11" s="5">
        <f t="shared" si="0"/>
        <v>13</v>
      </c>
      <c r="C11" s="6">
        <v>156</v>
      </c>
      <c r="D11" s="7"/>
      <c r="E11" s="8" t="s">
        <v>41</v>
      </c>
      <c r="F11" s="7">
        <v>2004</v>
      </c>
      <c r="G11" s="8" t="s">
        <v>42</v>
      </c>
      <c r="H11" s="9">
        <v>21.34</v>
      </c>
      <c r="I11" s="10">
        <v>21.7</v>
      </c>
      <c r="J11" s="11">
        <f t="shared" si="1"/>
        <v>21.34</v>
      </c>
      <c r="L11" s="12">
        <f t="shared" si="2"/>
        <v>21.34</v>
      </c>
      <c r="M11" s="12">
        <f t="shared" si="3"/>
        <v>43.04</v>
      </c>
      <c r="N11" s="13">
        <f t="shared" si="4"/>
        <v>13000</v>
      </c>
      <c r="O11" s="13">
        <f t="shared" si="5"/>
        <v>10</v>
      </c>
      <c r="P11" s="3">
        <f t="shared" si="6"/>
        <v>13010</v>
      </c>
      <c r="Q11" s="3">
        <f t="shared" si="7"/>
        <v>13</v>
      </c>
      <c r="R11" s="3">
        <f t="shared" si="8"/>
        <v>13010.000011</v>
      </c>
      <c r="S11" s="3">
        <f t="shared" si="9"/>
        <v>13</v>
      </c>
      <c r="T11" s="21">
        <v>4</v>
      </c>
      <c r="U11" s="21">
        <f t="shared" si="11"/>
        <v>4</v>
      </c>
      <c r="V11" s="21" t="str">
        <f t="shared" si="11"/>
        <v>Vojtová Kristýna</v>
      </c>
      <c r="W11" s="22" t="str">
        <f t="shared" si="11"/>
        <v>Praha-Dolní Měcholupy</v>
      </c>
      <c r="X11" s="23">
        <f t="shared" si="11"/>
        <v>18.95</v>
      </c>
      <c r="Y11" s="24">
        <f t="shared" si="11"/>
        <v>18.95</v>
      </c>
    </row>
    <row r="12" spans="1:25" ht="13.5" thickBot="1">
      <c r="A12" s="1">
        <f t="shared" si="10"/>
        <v>17</v>
      </c>
      <c r="B12" s="14">
        <f t="shared" si="0"/>
        <v>17</v>
      </c>
      <c r="C12" s="15">
        <v>158</v>
      </c>
      <c r="D12" s="16"/>
      <c r="E12" s="17" t="s">
        <v>43</v>
      </c>
      <c r="F12" s="16">
        <v>2005</v>
      </c>
      <c r="G12" s="17" t="s">
        <v>44</v>
      </c>
      <c r="H12" s="18">
        <v>27.04</v>
      </c>
      <c r="I12" s="19">
        <v>22.09</v>
      </c>
      <c r="J12" s="20">
        <f t="shared" si="1"/>
        <v>22.09</v>
      </c>
      <c r="L12" s="12">
        <f t="shared" si="2"/>
        <v>22.09</v>
      </c>
      <c r="M12" s="12">
        <f t="shared" si="3"/>
        <v>49.129999999999995</v>
      </c>
      <c r="N12" s="13">
        <f t="shared" si="4"/>
        <v>17000</v>
      </c>
      <c r="O12" s="13">
        <f t="shared" si="5"/>
        <v>15</v>
      </c>
      <c r="P12" s="3">
        <f t="shared" si="6"/>
        <v>17015</v>
      </c>
      <c r="Q12" s="3">
        <f t="shared" si="7"/>
        <v>17</v>
      </c>
      <c r="R12" s="3">
        <f t="shared" si="8"/>
        <v>17015.000012</v>
      </c>
      <c r="S12" s="3">
        <f t="shared" si="9"/>
        <v>17</v>
      </c>
      <c r="T12" s="21">
        <v>5</v>
      </c>
      <c r="U12" s="21">
        <f t="shared" si="11"/>
        <v>5</v>
      </c>
      <c r="V12" s="21" t="str">
        <f t="shared" si="11"/>
        <v>Dvořáková Radka</v>
      </c>
      <c r="W12" s="22" t="str">
        <f t="shared" si="11"/>
        <v>Tuhaň</v>
      </c>
      <c r="X12" s="23">
        <f t="shared" si="11"/>
        <v>19.69</v>
      </c>
      <c r="Y12" s="24">
        <f t="shared" si="11"/>
        <v>19.69</v>
      </c>
    </row>
    <row r="13" spans="1:25" ht="12.75">
      <c r="A13" s="1">
        <f t="shared" si="10"/>
        <v>20</v>
      </c>
      <c r="B13" s="5">
        <f t="shared" si="0"/>
        <v>20</v>
      </c>
      <c r="C13" s="6">
        <v>159</v>
      </c>
      <c r="D13" s="7"/>
      <c r="E13" s="8" t="s">
        <v>45</v>
      </c>
      <c r="F13" s="7">
        <v>2006</v>
      </c>
      <c r="G13" s="8" t="s">
        <v>46</v>
      </c>
      <c r="H13" s="9">
        <v>22.98</v>
      </c>
      <c r="I13" s="10">
        <v>22.91</v>
      </c>
      <c r="J13" s="11">
        <f t="shared" si="1"/>
        <v>22.91</v>
      </c>
      <c r="L13" s="12">
        <f t="shared" si="2"/>
        <v>22.91</v>
      </c>
      <c r="M13" s="12">
        <f t="shared" si="3"/>
        <v>45.89</v>
      </c>
      <c r="N13" s="13">
        <f t="shared" si="4"/>
        <v>20000</v>
      </c>
      <c r="O13" s="13">
        <f t="shared" si="5"/>
        <v>14</v>
      </c>
      <c r="P13" s="3">
        <f t="shared" si="6"/>
        <v>20014</v>
      </c>
      <c r="Q13" s="3">
        <f t="shared" si="7"/>
        <v>20</v>
      </c>
      <c r="R13" s="3">
        <f aca="true" t="shared" si="12" ref="R13:R76">IF(OR(K13="d",K13="x"),999999,P13+ROW()*0.000001)</f>
        <v>20014.000013</v>
      </c>
      <c r="S13" s="3">
        <f t="shared" si="9"/>
        <v>20</v>
      </c>
      <c r="T13" s="21">
        <v>6</v>
      </c>
      <c r="U13" s="21">
        <f t="shared" si="11"/>
        <v>6</v>
      </c>
      <c r="V13" s="21" t="str">
        <f t="shared" si="11"/>
        <v>Vojtová Klára</v>
      </c>
      <c r="W13" s="22" t="str">
        <f t="shared" si="11"/>
        <v>Praha-Dolní Měcholupy</v>
      </c>
      <c r="X13" s="23">
        <f t="shared" si="11"/>
        <v>19.93</v>
      </c>
      <c r="Y13" s="24">
        <f t="shared" si="11"/>
        <v>19.93</v>
      </c>
    </row>
    <row r="14" spans="1:25" ht="13.5" thickBot="1">
      <c r="A14" s="1">
        <f t="shared" si="10"/>
        <v>6</v>
      </c>
      <c r="B14" s="14">
        <f t="shared" si="0"/>
        <v>6</v>
      </c>
      <c r="C14" s="15">
        <v>161</v>
      </c>
      <c r="D14" s="16"/>
      <c r="E14" s="17" t="s">
        <v>47</v>
      </c>
      <c r="F14" s="16">
        <v>2004</v>
      </c>
      <c r="G14" s="17" t="s">
        <v>36</v>
      </c>
      <c r="H14" s="18">
        <v>20.16</v>
      </c>
      <c r="I14" s="19">
        <v>19.93</v>
      </c>
      <c r="J14" s="20">
        <f t="shared" si="1"/>
        <v>19.93</v>
      </c>
      <c r="L14" s="12">
        <f t="shared" si="2"/>
        <v>19.93</v>
      </c>
      <c r="M14" s="12">
        <f t="shared" si="3"/>
        <v>40.09</v>
      </c>
      <c r="N14" s="13">
        <f t="shared" si="4"/>
        <v>6000</v>
      </c>
      <c r="O14" s="13">
        <f t="shared" si="5"/>
        <v>5</v>
      </c>
      <c r="P14" s="3">
        <f t="shared" si="6"/>
        <v>6005</v>
      </c>
      <c r="Q14" s="3">
        <f t="shared" si="7"/>
        <v>6</v>
      </c>
      <c r="R14" s="3">
        <f t="shared" si="12"/>
        <v>6005.000014</v>
      </c>
      <c r="S14" s="3">
        <f t="shared" si="9"/>
        <v>6</v>
      </c>
      <c r="T14" s="21">
        <v>7</v>
      </c>
      <c r="U14" s="21">
        <f t="shared" si="11"/>
        <v>7</v>
      </c>
      <c r="V14" s="21" t="str">
        <f t="shared" si="11"/>
        <v>Němečková Eliška</v>
      </c>
      <c r="W14" s="22" t="str">
        <f t="shared" si="11"/>
        <v>Písková Lhota</v>
      </c>
      <c r="X14" s="23">
        <f t="shared" si="11"/>
        <v>30.08</v>
      </c>
      <c r="Y14" s="24">
        <f t="shared" si="11"/>
        <v>20.19</v>
      </c>
    </row>
    <row r="15" spans="1:25" ht="13.5" thickBot="1">
      <c r="A15" s="1">
        <f t="shared" si="10"/>
        <v>16</v>
      </c>
      <c r="B15" s="5">
        <f t="shared" si="0"/>
        <v>16</v>
      </c>
      <c r="C15" s="6">
        <v>162</v>
      </c>
      <c r="D15" s="7"/>
      <c r="E15" s="8" t="s">
        <v>48</v>
      </c>
      <c r="F15" s="7">
        <v>2006</v>
      </c>
      <c r="G15" s="8" t="s">
        <v>49</v>
      </c>
      <c r="H15" s="9">
        <v>30.55</v>
      </c>
      <c r="I15" s="10">
        <v>21.79</v>
      </c>
      <c r="J15" s="11">
        <f t="shared" si="1"/>
        <v>21.79</v>
      </c>
      <c r="L15" s="12">
        <f t="shared" si="2"/>
        <v>21.79</v>
      </c>
      <c r="M15" s="12">
        <f t="shared" si="3"/>
        <v>52.34</v>
      </c>
      <c r="N15" s="13">
        <f t="shared" si="4"/>
        <v>16000</v>
      </c>
      <c r="O15" s="13">
        <f t="shared" si="5"/>
        <v>18</v>
      </c>
      <c r="P15" s="3">
        <f t="shared" si="6"/>
        <v>16018</v>
      </c>
      <c r="Q15" s="3">
        <f t="shared" si="7"/>
        <v>16</v>
      </c>
      <c r="R15" s="3">
        <f t="shared" si="12"/>
        <v>16018.000015</v>
      </c>
      <c r="S15" s="3">
        <f t="shared" si="9"/>
        <v>16</v>
      </c>
      <c r="T15" s="21">
        <v>8</v>
      </c>
      <c r="U15" s="21">
        <f t="shared" si="11"/>
        <v>8</v>
      </c>
      <c r="V15" s="21" t="str">
        <f t="shared" si="11"/>
        <v>Kronovetrová Amálie</v>
      </c>
      <c r="W15" s="22" t="str">
        <f t="shared" si="11"/>
        <v>Praha-Dolní Měcholupy</v>
      </c>
      <c r="X15" s="23">
        <f t="shared" si="11"/>
        <v>20.28</v>
      </c>
      <c r="Y15" s="24">
        <f t="shared" si="11"/>
        <v>20.28</v>
      </c>
    </row>
    <row r="16" spans="1:25" ht="13.5" thickBot="1">
      <c r="A16" s="1">
        <f t="shared" si="10"/>
        <v>15</v>
      </c>
      <c r="B16" s="14">
        <f t="shared" si="0"/>
        <v>15</v>
      </c>
      <c r="C16" s="15">
        <v>163</v>
      </c>
      <c r="D16" s="16"/>
      <c r="E16" s="17" t="s">
        <v>50</v>
      </c>
      <c r="F16" s="16">
        <v>2002</v>
      </c>
      <c r="G16" s="17" t="s">
        <v>51</v>
      </c>
      <c r="H16" s="18">
        <v>21.62</v>
      </c>
      <c r="I16" s="19">
        <v>21.53</v>
      </c>
      <c r="J16" s="20">
        <f t="shared" si="1"/>
        <v>21.53</v>
      </c>
      <c r="L16" s="8">
        <f t="shared" si="2"/>
        <v>21.53</v>
      </c>
      <c r="M16" s="9">
        <f t="shared" si="3"/>
        <v>43.150000000000006</v>
      </c>
      <c r="N16" s="13">
        <f t="shared" si="4"/>
        <v>15000</v>
      </c>
      <c r="O16" s="13">
        <f t="shared" si="5"/>
        <v>11</v>
      </c>
      <c r="P16" s="3">
        <f t="shared" si="6"/>
        <v>15011</v>
      </c>
      <c r="Q16" s="3">
        <f t="shared" si="7"/>
        <v>15</v>
      </c>
      <c r="R16" s="3">
        <f t="shared" si="12"/>
        <v>15011.000016</v>
      </c>
      <c r="S16" s="3">
        <f t="shared" si="9"/>
        <v>15</v>
      </c>
      <c r="T16" s="1">
        <v>9</v>
      </c>
      <c r="U16" s="1">
        <f t="shared" si="11"/>
        <v>9</v>
      </c>
      <c r="V16" s="1" t="str">
        <f t="shared" si="11"/>
        <v>Bobrovská Adéla</v>
      </c>
      <c r="W16" s="22" t="str">
        <f t="shared" si="11"/>
        <v>Ostrava-Nová Ves</v>
      </c>
      <c r="X16" s="22">
        <f t="shared" si="11"/>
        <v>20.37</v>
      </c>
      <c r="Y16" s="23">
        <f t="shared" si="11"/>
        <v>20.37</v>
      </c>
    </row>
    <row r="17" spans="1:25" ht="13.5" thickBot="1">
      <c r="A17" s="1">
        <f t="shared" si="10"/>
        <v>7</v>
      </c>
      <c r="B17" s="5">
        <f t="shared" si="0"/>
        <v>7</v>
      </c>
      <c r="C17" s="6">
        <v>164</v>
      </c>
      <c r="D17" s="7"/>
      <c r="E17" s="8" t="s">
        <v>52</v>
      </c>
      <c r="F17" s="7">
        <v>2006</v>
      </c>
      <c r="G17" s="8" t="s">
        <v>34</v>
      </c>
      <c r="H17" s="9">
        <v>20.19</v>
      </c>
      <c r="I17" s="10">
        <v>30.08</v>
      </c>
      <c r="J17" s="11">
        <f t="shared" si="1"/>
        <v>20.19</v>
      </c>
      <c r="L17" s="17">
        <f t="shared" si="2"/>
        <v>20.19</v>
      </c>
      <c r="M17" s="18">
        <f t="shared" si="3"/>
        <v>50.269999999999996</v>
      </c>
      <c r="N17" s="13">
        <f t="shared" si="4"/>
        <v>7000</v>
      </c>
      <c r="O17" s="13">
        <f t="shared" si="5"/>
        <v>16</v>
      </c>
      <c r="P17" s="3">
        <f t="shared" si="6"/>
        <v>7016</v>
      </c>
      <c r="Q17" s="3">
        <f t="shared" si="7"/>
        <v>7</v>
      </c>
      <c r="R17" s="3">
        <f t="shared" si="12"/>
        <v>7016.000017</v>
      </c>
      <c r="S17" s="3">
        <f t="shared" si="9"/>
        <v>7</v>
      </c>
      <c r="T17" s="1">
        <v>10</v>
      </c>
      <c r="U17" s="1">
        <f t="shared" si="11"/>
        <v>10</v>
      </c>
      <c r="V17" s="1" t="str">
        <f t="shared" si="11"/>
        <v>Kroupová Tereza</v>
      </c>
      <c r="W17" s="22" t="str">
        <f t="shared" si="11"/>
        <v>Chábory</v>
      </c>
      <c r="X17" s="22">
        <f t="shared" si="11"/>
        <v>20.65</v>
      </c>
      <c r="Y17" s="23">
        <f t="shared" si="11"/>
        <v>20.65</v>
      </c>
    </row>
    <row r="18" spans="1:25" ht="13.5" thickBot="1">
      <c r="A18" s="1">
        <f t="shared" si="10"/>
        <v>12</v>
      </c>
      <c r="B18" s="14">
        <f t="shared" si="0"/>
        <v>12</v>
      </c>
      <c r="C18" s="15">
        <v>165</v>
      </c>
      <c r="D18" s="16"/>
      <c r="E18" s="17" t="s">
        <v>53</v>
      </c>
      <c r="F18" s="16">
        <v>2004</v>
      </c>
      <c r="G18" s="17" t="s">
        <v>54</v>
      </c>
      <c r="H18" s="18">
        <v>29.92</v>
      </c>
      <c r="I18" s="19">
        <v>21.25</v>
      </c>
      <c r="J18" s="20">
        <f t="shared" si="1"/>
        <v>21.25</v>
      </c>
      <c r="L18" s="12">
        <f t="shared" si="2"/>
        <v>21.25</v>
      </c>
      <c r="M18" s="12">
        <f t="shared" si="3"/>
        <v>51.17</v>
      </c>
      <c r="N18" s="13">
        <f t="shared" si="4"/>
        <v>12000</v>
      </c>
      <c r="O18" s="13">
        <f t="shared" si="5"/>
        <v>17</v>
      </c>
      <c r="P18" s="3">
        <f t="shared" si="6"/>
        <v>12017</v>
      </c>
      <c r="Q18" s="3">
        <f t="shared" si="7"/>
        <v>12</v>
      </c>
      <c r="R18" s="3">
        <f t="shared" si="12"/>
        <v>12017.000018</v>
      </c>
      <c r="S18" s="3">
        <f t="shared" si="9"/>
        <v>12</v>
      </c>
      <c r="W18" s="22"/>
      <c r="X18" s="22"/>
      <c r="Y18" s="22"/>
    </row>
    <row r="19" spans="1:25" ht="12.75">
      <c r="A19" s="1">
        <f t="shared" si="10"/>
        <v>23</v>
      </c>
      <c r="B19" s="5">
        <f t="shared" si="0"/>
        <v>23</v>
      </c>
      <c r="C19" s="6"/>
      <c r="D19" s="7"/>
      <c r="E19" s="8"/>
      <c r="F19" s="7"/>
      <c r="G19" s="8"/>
      <c r="H19" s="9"/>
      <c r="I19" s="10"/>
      <c r="J19" s="11">
        <f t="shared" si="1"/>
        <v>0</v>
      </c>
      <c r="L19" s="12">
        <f t="shared" si="2"/>
        <v>9999</v>
      </c>
      <c r="M19" s="12">
        <f t="shared" si="3"/>
        <v>9999</v>
      </c>
      <c r="N19" s="13">
        <f t="shared" si="4"/>
        <v>23000</v>
      </c>
      <c r="O19" s="13">
        <f t="shared" si="5"/>
        <v>23</v>
      </c>
      <c r="P19" s="3">
        <f t="shared" si="6"/>
        <v>23023</v>
      </c>
      <c r="Q19" s="3">
        <f t="shared" si="7"/>
        <v>23</v>
      </c>
      <c r="R19" s="3">
        <f t="shared" si="12"/>
        <v>23023.000019</v>
      </c>
      <c r="S19" s="3">
        <f t="shared" si="9"/>
        <v>23</v>
      </c>
      <c r="T19" s="21"/>
      <c r="U19" s="21"/>
      <c r="V19" s="21"/>
      <c r="W19" s="22"/>
      <c r="X19" s="23"/>
      <c r="Y19" s="24"/>
    </row>
    <row r="20" spans="1:25" ht="13.5" thickBot="1">
      <c r="A20" s="1">
        <f t="shared" si="10"/>
        <v>8</v>
      </c>
      <c r="B20" s="14">
        <f t="shared" si="0"/>
        <v>8</v>
      </c>
      <c r="C20" s="15">
        <v>169</v>
      </c>
      <c r="D20" s="16"/>
      <c r="E20" s="17" t="s">
        <v>55</v>
      </c>
      <c r="F20" s="16">
        <v>2005</v>
      </c>
      <c r="G20" s="17" t="s">
        <v>36</v>
      </c>
      <c r="H20" s="18">
        <v>24.2</v>
      </c>
      <c r="I20" s="19">
        <v>20.28</v>
      </c>
      <c r="J20" s="20">
        <f t="shared" si="1"/>
        <v>20.28</v>
      </c>
      <c r="L20" s="12">
        <f t="shared" si="2"/>
        <v>20.28</v>
      </c>
      <c r="M20" s="12">
        <f t="shared" si="3"/>
        <v>44.480000000000004</v>
      </c>
      <c r="N20" s="13">
        <f t="shared" si="4"/>
        <v>8000</v>
      </c>
      <c r="O20" s="13">
        <f t="shared" si="5"/>
        <v>12</v>
      </c>
      <c r="P20" s="3">
        <f t="shared" si="6"/>
        <v>8012</v>
      </c>
      <c r="Q20" s="3">
        <f t="shared" si="7"/>
        <v>8</v>
      </c>
      <c r="R20" s="3">
        <f t="shared" si="12"/>
        <v>8012.00002</v>
      </c>
      <c r="S20" s="3">
        <f t="shared" si="9"/>
        <v>8</v>
      </c>
      <c r="T20" s="21"/>
      <c r="U20" s="21"/>
      <c r="V20" s="21"/>
      <c r="W20" s="22"/>
      <c r="X20" s="23"/>
      <c r="Y20" s="24"/>
    </row>
    <row r="21" spans="1:25" ht="12.75">
      <c r="A21" s="1">
        <f t="shared" si="10"/>
        <v>24</v>
      </c>
      <c r="B21" s="5">
        <f t="shared" si="0"/>
        <v>23</v>
      </c>
      <c r="C21" s="6"/>
      <c r="D21" s="7"/>
      <c r="E21" s="8"/>
      <c r="F21" s="7"/>
      <c r="G21" s="8"/>
      <c r="H21" s="9"/>
      <c r="I21" s="10"/>
      <c r="J21" s="11">
        <f t="shared" si="1"/>
        <v>0</v>
      </c>
      <c r="L21" s="12">
        <f t="shared" si="2"/>
        <v>9999</v>
      </c>
      <c r="M21" s="12">
        <f t="shared" si="3"/>
        <v>9999</v>
      </c>
      <c r="N21" s="13">
        <f t="shared" si="4"/>
        <v>23000</v>
      </c>
      <c r="O21" s="13">
        <f t="shared" si="5"/>
        <v>23</v>
      </c>
      <c r="P21" s="3">
        <f t="shared" si="6"/>
        <v>23023</v>
      </c>
      <c r="Q21" s="3">
        <f t="shared" si="7"/>
        <v>23</v>
      </c>
      <c r="R21" s="3">
        <f t="shared" si="12"/>
        <v>23023.000021</v>
      </c>
      <c r="S21" s="3">
        <f t="shared" si="9"/>
        <v>24</v>
      </c>
      <c r="T21" s="21"/>
      <c r="U21" s="21"/>
      <c r="V21" s="21"/>
      <c r="W21" s="22"/>
      <c r="X21" s="23"/>
      <c r="Y21" s="24"/>
    </row>
    <row r="22" spans="1:25" ht="13.5" thickBot="1">
      <c r="A22" s="1">
        <f t="shared" si="10"/>
        <v>22</v>
      </c>
      <c r="B22" s="14">
        <f t="shared" si="0"/>
        <v>22</v>
      </c>
      <c r="C22" s="15">
        <v>171</v>
      </c>
      <c r="D22" s="16"/>
      <c r="E22" s="17" t="s">
        <v>56</v>
      </c>
      <c r="F22" s="16">
        <v>2005</v>
      </c>
      <c r="G22" s="17" t="s">
        <v>42</v>
      </c>
      <c r="H22" s="18">
        <v>30.26</v>
      </c>
      <c r="I22" s="19">
        <v>38.95</v>
      </c>
      <c r="J22" s="20">
        <f t="shared" si="1"/>
        <v>30.26</v>
      </c>
      <c r="L22" s="12">
        <f t="shared" si="2"/>
        <v>30.26</v>
      </c>
      <c r="M22" s="12">
        <f t="shared" si="3"/>
        <v>69.21000000000001</v>
      </c>
      <c r="N22" s="13">
        <f t="shared" si="4"/>
        <v>22000</v>
      </c>
      <c r="O22" s="13">
        <f t="shared" si="5"/>
        <v>20</v>
      </c>
      <c r="P22" s="3">
        <f t="shared" si="6"/>
        <v>22020</v>
      </c>
      <c r="Q22" s="3">
        <f t="shared" si="7"/>
        <v>22</v>
      </c>
      <c r="R22" s="3">
        <f t="shared" si="12"/>
        <v>22020.000022</v>
      </c>
      <c r="S22" s="3">
        <f t="shared" si="9"/>
        <v>22</v>
      </c>
      <c r="T22" s="21"/>
      <c r="U22" s="21"/>
      <c r="V22" s="21"/>
      <c r="W22" s="22"/>
      <c r="X22" s="23"/>
      <c r="Y22" s="24"/>
    </row>
    <row r="23" spans="1:25" ht="12.75">
      <c r="A23" s="1">
        <f t="shared" si="10"/>
        <v>21</v>
      </c>
      <c r="B23" s="5">
        <f t="shared" si="0"/>
        <v>21</v>
      </c>
      <c r="C23" s="6">
        <v>172</v>
      </c>
      <c r="D23" s="7"/>
      <c r="E23" s="8" t="s">
        <v>57</v>
      </c>
      <c r="F23" s="7">
        <v>2006</v>
      </c>
      <c r="G23" s="8" t="s">
        <v>34</v>
      </c>
      <c r="H23" s="9">
        <v>35.27</v>
      </c>
      <c r="I23" s="10">
        <v>29.02</v>
      </c>
      <c r="J23" s="11">
        <f t="shared" si="1"/>
        <v>29.02</v>
      </c>
      <c r="L23" s="12">
        <f t="shared" si="2"/>
        <v>29.02</v>
      </c>
      <c r="M23" s="12">
        <f t="shared" si="3"/>
        <v>64.29</v>
      </c>
      <c r="N23" s="13">
        <f t="shared" si="4"/>
        <v>21000</v>
      </c>
      <c r="O23" s="13">
        <f t="shared" si="5"/>
        <v>19</v>
      </c>
      <c r="P23" s="3">
        <f t="shared" si="6"/>
        <v>21019</v>
      </c>
      <c r="Q23" s="3">
        <f t="shared" si="7"/>
        <v>21</v>
      </c>
      <c r="R23" s="3">
        <f t="shared" si="12"/>
        <v>21019.000023</v>
      </c>
      <c r="S23" s="3">
        <f t="shared" si="9"/>
        <v>21</v>
      </c>
      <c r="T23" s="21"/>
      <c r="U23" s="21"/>
      <c r="V23" s="21"/>
      <c r="W23" s="22"/>
      <c r="X23" s="23"/>
      <c r="Y23" s="24"/>
    </row>
    <row r="24" spans="1:25" ht="13.5" thickBot="1">
      <c r="A24" s="1">
        <f t="shared" si="10"/>
        <v>9</v>
      </c>
      <c r="B24" s="14">
        <f t="shared" si="0"/>
        <v>9</v>
      </c>
      <c r="C24" s="15">
        <v>173</v>
      </c>
      <c r="D24" s="16"/>
      <c r="E24" s="17" t="s">
        <v>58</v>
      </c>
      <c r="F24" s="16">
        <v>2004</v>
      </c>
      <c r="G24" s="17" t="s">
        <v>44</v>
      </c>
      <c r="H24" s="18">
        <v>20.81</v>
      </c>
      <c r="I24" s="19">
        <v>20.37</v>
      </c>
      <c r="J24" s="20">
        <f t="shared" si="1"/>
        <v>20.37</v>
      </c>
      <c r="L24" s="12">
        <f t="shared" si="2"/>
        <v>20.37</v>
      </c>
      <c r="M24" s="12">
        <f t="shared" si="3"/>
        <v>41.18</v>
      </c>
      <c r="N24" s="13">
        <f t="shared" si="4"/>
        <v>9000</v>
      </c>
      <c r="O24" s="13">
        <f t="shared" si="5"/>
        <v>7</v>
      </c>
      <c r="P24" s="3">
        <f t="shared" si="6"/>
        <v>9007</v>
      </c>
      <c r="Q24" s="3">
        <f t="shared" si="7"/>
        <v>9</v>
      </c>
      <c r="R24" s="3">
        <f t="shared" si="12"/>
        <v>9007.000024</v>
      </c>
      <c r="S24" s="3">
        <f t="shared" si="9"/>
        <v>9</v>
      </c>
      <c r="T24" s="21"/>
      <c r="U24" s="21"/>
      <c r="V24" s="21"/>
      <c r="W24" s="22"/>
      <c r="X24" s="23"/>
      <c r="Y24" s="24"/>
    </row>
    <row r="25" spans="1:25" ht="12.75">
      <c r="A25" s="1">
        <f t="shared" si="10"/>
        <v>14</v>
      </c>
      <c r="B25" s="5">
        <f t="shared" si="0"/>
        <v>14</v>
      </c>
      <c r="C25" s="6">
        <v>174</v>
      </c>
      <c r="D25" s="7"/>
      <c r="E25" s="8" t="s">
        <v>59</v>
      </c>
      <c r="F25" s="7">
        <v>2006</v>
      </c>
      <c r="G25" s="8" t="s">
        <v>46</v>
      </c>
      <c r="H25" s="9">
        <v>21.38</v>
      </c>
      <c r="I25" s="10" t="s">
        <v>68</v>
      </c>
      <c r="J25" s="11">
        <f t="shared" si="1"/>
        <v>21.38</v>
      </c>
      <c r="L25" s="12">
        <f t="shared" si="2"/>
        <v>21.38</v>
      </c>
      <c r="M25" s="12">
        <f t="shared" si="3"/>
        <v>521.38</v>
      </c>
      <c r="N25" s="13">
        <f t="shared" si="4"/>
        <v>14000</v>
      </c>
      <c r="O25" s="13">
        <f t="shared" si="5"/>
        <v>21</v>
      </c>
      <c r="P25" s="3">
        <f t="shared" si="6"/>
        <v>14021</v>
      </c>
      <c r="Q25" s="3">
        <f t="shared" si="7"/>
        <v>14</v>
      </c>
      <c r="R25" s="3">
        <f t="shared" si="12"/>
        <v>14021.000025</v>
      </c>
      <c r="S25" s="3">
        <f t="shared" si="9"/>
        <v>14</v>
      </c>
      <c r="T25" s="21"/>
      <c r="U25" s="21"/>
      <c r="V25" s="21"/>
      <c r="W25" s="22"/>
      <c r="X25" s="23"/>
      <c r="Y25" s="24"/>
    </row>
    <row r="26" spans="1:25" ht="13.5" thickBot="1">
      <c r="A26" s="1">
        <f t="shared" si="10"/>
        <v>11</v>
      </c>
      <c r="B26" s="14">
        <f t="shared" si="0"/>
        <v>11</v>
      </c>
      <c r="C26" s="15">
        <v>175</v>
      </c>
      <c r="D26" s="16"/>
      <c r="E26" s="17" t="s">
        <v>60</v>
      </c>
      <c r="F26" s="16">
        <v>2001</v>
      </c>
      <c r="G26" s="17" t="s">
        <v>61</v>
      </c>
      <c r="H26" s="18">
        <v>21</v>
      </c>
      <c r="I26" s="19">
        <v>21.73</v>
      </c>
      <c r="J26" s="20">
        <f>IF(AND(H26="NP",I26="NP"),"NP",IF(I26="NP",H26,IF(AND(H26="NP",I26=""),"NP",IF(H26="NP",I26,MIN(H26:I26)))))</f>
        <v>21</v>
      </c>
      <c r="L26" s="12">
        <f t="shared" si="2"/>
        <v>21</v>
      </c>
      <c r="M26" s="12">
        <f>IF(J26=0,9999,IF(J26="NP",999,IF(OR(H26="NP",I26="NP"),MIN(H26:I26)+500,H26+I26)))</f>
        <v>42.730000000000004</v>
      </c>
      <c r="N26" s="13">
        <f t="shared" si="4"/>
        <v>11000</v>
      </c>
      <c r="O26" s="13">
        <f t="shared" si="5"/>
        <v>8</v>
      </c>
      <c r="P26" s="3">
        <f t="shared" si="6"/>
        <v>11008</v>
      </c>
      <c r="Q26" s="3">
        <f t="shared" si="7"/>
        <v>11</v>
      </c>
      <c r="R26" s="3">
        <f t="shared" si="12"/>
        <v>11008.000026</v>
      </c>
      <c r="S26" s="3">
        <f t="shared" si="9"/>
        <v>11</v>
      </c>
      <c r="T26" s="21"/>
      <c r="U26" s="21"/>
      <c r="V26" s="21"/>
      <c r="W26" s="22"/>
      <c r="X26" s="23"/>
      <c r="Y26" s="24"/>
    </row>
    <row r="27" spans="1:25" ht="12.75">
      <c r="A27" s="1">
        <f t="shared" si="10"/>
        <v>3</v>
      </c>
      <c r="B27" s="5">
        <f t="shared" si="0"/>
        <v>3</v>
      </c>
      <c r="C27" s="6">
        <v>176</v>
      </c>
      <c r="D27" s="7"/>
      <c r="E27" s="8" t="s">
        <v>62</v>
      </c>
      <c r="F27" s="7">
        <v>2006</v>
      </c>
      <c r="G27" s="8" t="s">
        <v>63</v>
      </c>
      <c r="H27" s="9">
        <v>21.41</v>
      </c>
      <c r="I27" s="10">
        <v>18.72</v>
      </c>
      <c r="J27" s="11">
        <f>IF(AND(H27="NP",I27="NP"),"NP",IF(I27="NP",H27,IF(AND(H27="NP",I27=""),"NP",IF(H27="NP",I27,MIN(H27:I27)))))</f>
        <v>18.72</v>
      </c>
      <c r="L27" s="12">
        <f t="shared" si="2"/>
        <v>18.72</v>
      </c>
      <c r="M27" s="12">
        <f>IF(J27=0,9999,IF(J27="NP",999,IF(OR(H27="NP",I27="NP"),MIN(H27:I27)+500,H27+I27)))</f>
        <v>40.129999999999995</v>
      </c>
      <c r="N27" s="13">
        <f t="shared" si="4"/>
        <v>3000</v>
      </c>
      <c r="O27" s="13">
        <f t="shared" si="5"/>
        <v>6</v>
      </c>
      <c r="P27" s="3">
        <f t="shared" si="6"/>
        <v>3006</v>
      </c>
      <c r="Q27" s="3">
        <f t="shared" si="7"/>
        <v>3</v>
      </c>
      <c r="R27" s="3">
        <f t="shared" si="12"/>
        <v>3006.000027</v>
      </c>
      <c r="S27" s="3">
        <f t="shared" si="9"/>
        <v>3</v>
      </c>
      <c r="W27" s="22"/>
      <c r="X27" s="22"/>
      <c r="Y27" s="22"/>
    </row>
    <row r="28" spans="1:25" ht="13.5" thickBot="1">
      <c r="A28" s="1">
        <f t="shared" si="10"/>
        <v>19</v>
      </c>
      <c r="B28" s="14">
        <f t="shared" si="0"/>
        <v>19</v>
      </c>
      <c r="C28" s="15">
        <v>178</v>
      </c>
      <c r="D28" s="16"/>
      <c r="E28" s="17" t="s">
        <v>64</v>
      </c>
      <c r="F28" s="16">
        <v>2002</v>
      </c>
      <c r="G28" s="17" t="s">
        <v>36</v>
      </c>
      <c r="H28" s="18">
        <v>22.54</v>
      </c>
      <c r="I28" s="19" t="s">
        <v>68</v>
      </c>
      <c r="J28" s="20">
        <f>IF(AND(H28="NP",I28="NP"),"NP",IF(I28="NP",H28,IF(AND(H28="NP",I28=""),"NP",IF(H28="NP",I28,MIN(H28:I28)))))</f>
        <v>22.54</v>
      </c>
      <c r="L28" s="12">
        <f t="shared" si="2"/>
        <v>22.54</v>
      </c>
      <c r="M28" s="12">
        <f>IF(J28=0,9999,IF(J28="NP",999,IF(OR(H28="NP",I28="NP"),MIN(H28:I28)+500,H28+I28)))</f>
        <v>522.54</v>
      </c>
      <c r="N28" s="13">
        <f t="shared" si="4"/>
        <v>19000</v>
      </c>
      <c r="O28" s="13">
        <f t="shared" si="5"/>
        <v>22</v>
      </c>
      <c r="P28" s="3">
        <f t="shared" si="6"/>
        <v>19022</v>
      </c>
      <c r="Q28" s="3">
        <f t="shared" si="7"/>
        <v>19</v>
      </c>
      <c r="R28" s="3">
        <f t="shared" si="12"/>
        <v>19022.000028</v>
      </c>
      <c r="S28" s="3">
        <f t="shared" si="9"/>
        <v>19</v>
      </c>
      <c r="W28" s="22"/>
      <c r="X28" s="22"/>
      <c r="Y28" s="22"/>
    </row>
    <row r="29" spans="1:19" ht="12.75">
      <c r="A29" s="1">
        <f t="shared" si="10"/>
        <v>10</v>
      </c>
      <c r="B29" s="5">
        <f t="shared" si="0"/>
        <v>10</v>
      </c>
      <c r="C29" s="6">
        <v>179</v>
      </c>
      <c r="D29" s="7"/>
      <c r="E29" s="8" t="s">
        <v>65</v>
      </c>
      <c r="F29" s="7">
        <v>2002</v>
      </c>
      <c r="G29" s="8" t="s">
        <v>66</v>
      </c>
      <c r="H29" s="9">
        <v>22.11</v>
      </c>
      <c r="I29" s="10">
        <v>20.65</v>
      </c>
      <c r="J29" s="11">
        <f t="shared" si="1"/>
        <v>20.65</v>
      </c>
      <c r="L29" s="12">
        <f t="shared" si="2"/>
        <v>20.65</v>
      </c>
      <c r="M29" s="12">
        <f t="shared" si="3"/>
        <v>42.76</v>
      </c>
      <c r="N29" s="13">
        <f t="shared" si="4"/>
        <v>10000</v>
      </c>
      <c r="O29" s="13">
        <f t="shared" si="5"/>
        <v>9</v>
      </c>
      <c r="P29" s="3">
        <f t="shared" si="6"/>
        <v>10009</v>
      </c>
      <c r="Q29" s="3">
        <f t="shared" si="7"/>
        <v>10</v>
      </c>
      <c r="R29" s="3">
        <f t="shared" si="12"/>
        <v>10009.000029</v>
      </c>
      <c r="S29" s="3">
        <f t="shared" si="9"/>
        <v>10</v>
      </c>
    </row>
    <row r="30" spans="1:19" ht="13.5" thickBot="1">
      <c r="A30" s="1">
        <f t="shared" si="10"/>
        <v>5</v>
      </c>
      <c r="B30" s="14">
        <f t="shared" si="0"/>
        <v>5</v>
      </c>
      <c r="C30" s="15">
        <v>180</v>
      </c>
      <c r="D30" s="16"/>
      <c r="E30" s="17" t="s">
        <v>67</v>
      </c>
      <c r="F30" s="16">
        <v>2006</v>
      </c>
      <c r="G30" s="17" t="s">
        <v>54</v>
      </c>
      <c r="H30" s="18">
        <v>19.79</v>
      </c>
      <c r="I30" s="19">
        <v>19.69</v>
      </c>
      <c r="J30" s="20">
        <f t="shared" si="1"/>
        <v>19.69</v>
      </c>
      <c r="L30" s="12">
        <f t="shared" si="2"/>
        <v>19.69</v>
      </c>
      <c r="M30" s="12">
        <f t="shared" si="3"/>
        <v>39.480000000000004</v>
      </c>
      <c r="N30" s="13">
        <f t="shared" si="4"/>
        <v>5000</v>
      </c>
      <c r="O30" s="13">
        <f t="shared" si="5"/>
        <v>3</v>
      </c>
      <c r="P30" s="3">
        <f t="shared" si="6"/>
        <v>5003</v>
      </c>
      <c r="Q30" s="3">
        <f t="shared" si="7"/>
        <v>5</v>
      </c>
      <c r="R30" s="3">
        <f t="shared" si="12"/>
        <v>5003.00003</v>
      </c>
      <c r="S30" s="3">
        <f t="shared" si="9"/>
        <v>5</v>
      </c>
    </row>
    <row r="31" spans="1:19" ht="12.75">
      <c r="A31" s="1">
        <f t="shared" si="10"/>
        <v>25</v>
      </c>
      <c r="B31" s="5">
        <f t="shared" si="0"/>
        <v>23</v>
      </c>
      <c r="C31" s="6"/>
      <c r="D31" s="7"/>
      <c r="E31" s="8"/>
      <c r="F31" s="7"/>
      <c r="G31" s="8"/>
      <c r="H31" s="9"/>
      <c r="I31" s="10"/>
      <c r="J31" s="11">
        <f t="shared" si="1"/>
        <v>0</v>
      </c>
      <c r="L31" s="12">
        <f t="shared" si="2"/>
        <v>9999</v>
      </c>
      <c r="M31" s="12">
        <f t="shared" si="3"/>
        <v>9999</v>
      </c>
      <c r="N31" s="13">
        <f t="shared" si="4"/>
        <v>23000</v>
      </c>
      <c r="O31" s="13">
        <f t="shared" si="5"/>
        <v>23</v>
      </c>
      <c r="P31" s="3">
        <f t="shared" si="6"/>
        <v>23023</v>
      </c>
      <c r="Q31" s="3">
        <f t="shared" si="7"/>
        <v>23</v>
      </c>
      <c r="R31" s="3">
        <f t="shared" si="12"/>
        <v>23023.000031</v>
      </c>
      <c r="S31" s="3">
        <f t="shared" si="9"/>
        <v>25</v>
      </c>
    </row>
    <row r="32" spans="1:19" ht="13.5" thickBot="1">
      <c r="A32" s="1">
        <f t="shared" si="10"/>
        <v>26</v>
      </c>
      <c r="B32" s="14">
        <f t="shared" si="0"/>
        <v>23</v>
      </c>
      <c r="C32" s="15"/>
      <c r="D32" s="16"/>
      <c r="E32" s="17"/>
      <c r="F32" s="16"/>
      <c r="G32" s="17"/>
      <c r="H32" s="18"/>
      <c r="I32" s="19"/>
      <c r="J32" s="20">
        <f t="shared" si="1"/>
        <v>0</v>
      </c>
      <c r="L32" s="12">
        <f t="shared" si="2"/>
        <v>9999</v>
      </c>
      <c r="M32" s="12">
        <f t="shared" si="3"/>
        <v>9999</v>
      </c>
      <c r="N32" s="13">
        <f t="shared" si="4"/>
        <v>23000</v>
      </c>
      <c r="O32" s="13">
        <f t="shared" si="5"/>
        <v>23</v>
      </c>
      <c r="P32" s="3">
        <f t="shared" si="6"/>
        <v>23023</v>
      </c>
      <c r="Q32" s="3">
        <f t="shared" si="7"/>
        <v>23</v>
      </c>
      <c r="R32" s="3">
        <f t="shared" si="12"/>
        <v>23023.000032</v>
      </c>
      <c r="S32" s="3">
        <f t="shared" si="9"/>
        <v>26</v>
      </c>
    </row>
    <row r="33" spans="1:19" ht="12.75">
      <c r="A33" s="1">
        <f t="shared" si="10"/>
        <v>27</v>
      </c>
      <c r="B33" s="5">
        <f t="shared" si="0"/>
        <v>23</v>
      </c>
      <c r="C33" s="6"/>
      <c r="D33" s="7"/>
      <c r="E33" s="8"/>
      <c r="F33" s="7"/>
      <c r="G33" s="8"/>
      <c r="H33" s="9"/>
      <c r="I33" s="10"/>
      <c r="J33" s="11">
        <f t="shared" si="1"/>
        <v>0</v>
      </c>
      <c r="L33" s="12">
        <f t="shared" si="2"/>
        <v>9999</v>
      </c>
      <c r="M33" s="12">
        <f t="shared" si="3"/>
        <v>9999</v>
      </c>
      <c r="N33" s="13">
        <f t="shared" si="4"/>
        <v>23000</v>
      </c>
      <c r="O33" s="13">
        <f t="shared" si="5"/>
        <v>23</v>
      </c>
      <c r="P33" s="3">
        <f t="shared" si="6"/>
        <v>23023</v>
      </c>
      <c r="Q33" s="3">
        <f t="shared" si="7"/>
        <v>23</v>
      </c>
      <c r="R33" s="3">
        <f t="shared" si="12"/>
        <v>23023.000033</v>
      </c>
      <c r="S33" s="3">
        <f t="shared" si="9"/>
        <v>27</v>
      </c>
    </row>
    <row r="34" spans="1:19" ht="13.5" thickBot="1">
      <c r="A34" s="1">
        <f t="shared" si="10"/>
        <v>28</v>
      </c>
      <c r="B34" s="14">
        <f t="shared" si="0"/>
        <v>23</v>
      </c>
      <c r="C34" s="15"/>
      <c r="D34" s="16"/>
      <c r="E34" s="17"/>
      <c r="F34" s="16"/>
      <c r="G34" s="17"/>
      <c r="H34" s="18"/>
      <c r="I34" s="19"/>
      <c r="J34" s="20">
        <f t="shared" si="1"/>
        <v>0</v>
      </c>
      <c r="L34" s="12">
        <f t="shared" si="2"/>
        <v>9999</v>
      </c>
      <c r="M34" s="12">
        <f t="shared" si="3"/>
        <v>9999</v>
      </c>
      <c r="N34" s="13">
        <f t="shared" si="4"/>
        <v>23000</v>
      </c>
      <c r="O34" s="13">
        <f t="shared" si="5"/>
        <v>23</v>
      </c>
      <c r="P34" s="3">
        <f t="shared" si="6"/>
        <v>23023</v>
      </c>
      <c r="Q34" s="3">
        <f t="shared" si="7"/>
        <v>23</v>
      </c>
      <c r="R34" s="3">
        <f t="shared" si="12"/>
        <v>23023.000034</v>
      </c>
      <c r="S34" s="3">
        <f t="shared" si="9"/>
        <v>28</v>
      </c>
    </row>
    <row r="35" spans="1:19" ht="12.75">
      <c r="A35" s="1">
        <f t="shared" si="10"/>
        <v>29</v>
      </c>
      <c r="B35" s="5">
        <f t="shared" si="0"/>
        <v>23</v>
      </c>
      <c r="C35" s="6"/>
      <c r="D35" s="7"/>
      <c r="E35" s="8"/>
      <c r="F35" s="7"/>
      <c r="G35" s="8"/>
      <c r="H35" s="9"/>
      <c r="I35" s="10"/>
      <c r="J35" s="11">
        <f t="shared" si="1"/>
        <v>0</v>
      </c>
      <c r="L35" s="12">
        <f t="shared" si="2"/>
        <v>9999</v>
      </c>
      <c r="M35" s="12">
        <f t="shared" si="3"/>
        <v>9999</v>
      </c>
      <c r="N35" s="13">
        <f t="shared" si="4"/>
        <v>23000</v>
      </c>
      <c r="O35" s="13">
        <f t="shared" si="5"/>
        <v>23</v>
      </c>
      <c r="P35" s="3">
        <f t="shared" si="6"/>
        <v>23023</v>
      </c>
      <c r="Q35" s="3">
        <f t="shared" si="7"/>
        <v>23</v>
      </c>
      <c r="R35" s="3">
        <f t="shared" si="12"/>
        <v>23023.000035</v>
      </c>
      <c r="S35" s="3">
        <f t="shared" si="9"/>
        <v>29</v>
      </c>
    </row>
    <row r="36" spans="1:19" ht="13.5" thickBot="1">
      <c r="A36" s="1">
        <f t="shared" si="10"/>
        <v>30</v>
      </c>
      <c r="B36" s="14">
        <f t="shared" si="0"/>
        <v>23</v>
      </c>
      <c r="C36" s="15"/>
      <c r="D36" s="16"/>
      <c r="E36" s="17"/>
      <c r="F36" s="16"/>
      <c r="G36" s="17"/>
      <c r="H36" s="18"/>
      <c r="I36" s="19"/>
      <c r="J36" s="20">
        <f t="shared" si="1"/>
        <v>0</v>
      </c>
      <c r="L36" s="12">
        <f t="shared" si="2"/>
        <v>9999</v>
      </c>
      <c r="M36" s="12">
        <f t="shared" si="3"/>
        <v>9999</v>
      </c>
      <c r="N36" s="13">
        <f t="shared" si="4"/>
        <v>23000</v>
      </c>
      <c r="O36" s="13">
        <f t="shared" si="5"/>
        <v>23</v>
      </c>
      <c r="P36" s="3">
        <f t="shared" si="6"/>
        <v>23023</v>
      </c>
      <c r="Q36" s="3">
        <f t="shared" si="7"/>
        <v>23</v>
      </c>
      <c r="R36" s="3">
        <f t="shared" si="12"/>
        <v>23023.000036</v>
      </c>
      <c r="S36" s="3">
        <f t="shared" si="9"/>
        <v>30</v>
      </c>
    </row>
    <row r="37" spans="1:19" ht="12.75">
      <c r="A37" s="1">
        <f t="shared" si="10"/>
        <v>31</v>
      </c>
      <c r="B37" s="5">
        <f t="shared" si="0"/>
        <v>23</v>
      </c>
      <c r="C37" s="6"/>
      <c r="D37" s="7"/>
      <c r="E37" s="8"/>
      <c r="F37" s="7"/>
      <c r="G37" s="8"/>
      <c r="H37" s="9"/>
      <c r="I37" s="10"/>
      <c r="J37" s="11">
        <f t="shared" si="1"/>
        <v>0</v>
      </c>
      <c r="L37" s="12">
        <f t="shared" si="2"/>
        <v>9999</v>
      </c>
      <c r="M37" s="12">
        <f t="shared" si="3"/>
        <v>9999</v>
      </c>
      <c r="N37" s="13">
        <f t="shared" si="4"/>
        <v>23000</v>
      </c>
      <c r="O37" s="13">
        <f t="shared" si="5"/>
        <v>23</v>
      </c>
      <c r="P37" s="3">
        <f t="shared" si="6"/>
        <v>23023</v>
      </c>
      <c r="Q37" s="3">
        <f t="shared" si="7"/>
        <v>23</v>
      </c>
      <c r="R37" s="3">
        <f t="shared" si="12"/>
        <v>23023.000037</v>
      </c>
      <c r="S37" s="3">
        <f t="shared" si="9"/>
        <v>31</v>
      </c>
    </row>
    <row r="38" spans="1:19" ht="13.5" thickBot="1">
      <c r="A38" s="1">
        <f t="shared" si="10"/>
        <v>32</v>
      </c>
      <c r="B38" s="14">
        <f t="shared" si="0"/>
        <v>23</v>
      </c>
      <c r="C38" s="15"/>
      <c r="D38" s="16"/>
      <c r="E38" s="17"/>
      <c r="F38" s="16"/>
      <c r="G38" s="17"/>
      <c r="H38" s="18"/>
      <c r="I38" s="19"/>
      <c r="J38" s="20">
        <f t="shared" si="1"/>
        <v>0</v>
      </c>
      <c r="L38" s="12">
        <f t="shared" si="2"/>
        <v>9999</v>
      </c>
      <c r="M38" s="12">
        <f t="shared" si="3"/>
        <v>9999</v>
      </c>
      <c r="N38" s="13">
        <f t="shared" si="4"/>
        <v>23000</v>
      </c>
      <c r="O38" s="13">
        <f t="shared" si="5"/>
        <v>23</v>
      </c>
      <c r="P38" s="3">
        <f t="shared" si="6"/>
        <v>23023</v>
      </c>
      <c r="Q38" s="3">
        <f t="shared" si="7"/>
        <v>23</v>
      </c>
      <c r="R38" s="3">
        <f t="shared" si="12"/>
        <v>23023.000038</v>
      </c>
      <c r="S38" s="3">
        <f t="shared" si="9"/>
        <v>32</v>
      </c>
    </row>
    <row r="39" spans="1:19" ht="12.75">
      <c r="A39" s="1">
        <f t="shared" si="10"/>
        <v>33</v>
      </c>
      <c r="B39" s="5">
        <f t="shared" si="0"/>
        <v>23</v>
      </c>
      <c r="C39" s="6"/>
      <c r="D39" s="7"/>
      <c r="E39" s="8"/>
      <c r="F39" s="7"/>
      <c r="G39" s="8"/>
      <c r="H39" s="9"/>
      <c r="I39" s="10"/>
      <c r="J39" s="11">
        <f t="shared" si="1"/>
        <v>0</v>
      </c>
      <c r="L39" s="12">
        <f aca="true" t="shared" si="13" ref="L39:L70">IF(J39=0,9999,IF(J39="NP",999,J39))</f>
        <v>9999</v>
      </c>
      <c r="M39" s="12">
        <f aca="true" t="shared" si="14" ref="M39:M70">IF(J39=0,9999,IF(J39="NP",999,IF(OR(H39="NP",I39="NP"),MIN(H39:I39)+500,H39+I39)))</f>
        <v>9999</v>
      </c>
      <c r="N39" s="13">
        <f aca="true" t="shared" si="15" ref="N39:N70">RANK(L39,$L$7:$L$120,1)*1000</f>
        <v>23000</v>
      </c>
      <c r="O39" s="13">
        <f aca="true" t="shared" si="16" ref="O39:O70">RANK(M39,$M$7:$M$120,1)</f>
        <v>23</v>
      </c>
      <c r="P39" s="3">
        <f aca="true" t="shared" si="17" ref="P39:P70">N39+O39</f>
        <v>23023</v>
      </c>
      <c r="Q39" s="3">
        <f aca="true" t="shared" si="18" ref="Q39:Q70">RANK(P39,$P$7:$P$120,1)</f>
        <v>23</v>
      </c>
      <c r="R39" s="3">
        <f t="shared" si="12"/>
        <v>23023.000039</v>
      </c>
      <c r="S39" s="3">
        <f aca="true" t="shared" si="19" ref="S39:S70">RANK(R39,$R$7:$R$120,1)</f>
        <v>33</v>
      </c>
    </row>
    <row r="40" spans="1:19" ht="13.5" thickBot="1">
      <c r="A40" s="1">
        <f t="shared" si="10"/>
        <v>34</v>
      </c>
      <c r="B40" s="14">
        <f t="shared" si="0"/>
        <v>23</v>
      </c>
      <c r="C40" s="15"/>
      <c r="D40" s="16"/>
      <c r="E40" s="17"/>
      <c r="F40" s="16"/>
      <c r="G40" s="17"/>
      <c r="H40" s="18"/>
      <c r="I40" s="19"/>
      <c r="J40" s="20">
        <f t="shared" si="1"/>
        <v>0</v>
      </c>
      <c r="L40" s="12">
        <f t="shared" si="13"/>
        <v>9999</v>
      </c>
      <c r="M40" s="12">
        <f t="shared" si="14"/>
        <v>9999</v>
      </c>
      <c r="N40" s="13">
        <f t="shared" si="15"/>
        <v>23000</v>
      </c>
      <c r="O40" s="13">
        <f t="shared" si="16"/>
        <v>23</v>
      </c>
      <c r="P40" s="3">
        <f t="shared" si="17"/>
        <v>23023</v>
      </c>
      <c r="Q40" s="3">
        <f t="shared" si="18"/>
        <v>23</v>
      </c>
      <c r="R40" s="3">
        <f t="shared" si="12"/>
        <v>23023.00004</v>
      </c>
      <c r="S40" s="3">
        <f t="shared" si="19"/>
        <v>34</v>
      </c>
    </row>
    <row r="41" spans="1:19" ht="12.75">
      <c r="A41" s="1">
        <f t="shared" si="10"/>
        <v>35</v>
      </c>
      <c r="B41" s="5">
        <f t="shared" si="0"/>
        <v>23</v>
      </c>
      <c r="C41" s="6"/>
      <c r="D41" s="7"/>
      <c r="E41" s="8"/>
      <c r="F41" s="7"/>
      <c r="G41" s="8"/>
      <c r="H41" s="9"/>
      <c r="I41" s="10"/>
      <c r="J41" s="11">
        <f t="shared" si="1"/>
        <v>0</v>
      </c>
      <c r="L41" s="12">
        <f t="shared" si="13"/>
        <v>9999</v>
      </c>
      <c r="M41" s="12">
        <f t="shared" si="14"/>
        <v>9999</v>
      </c>
      <c r="N41" s="13">
        <f t="shared" si="15"/>
        <v>23000</v>
      </c>
      <c r="O41" s="13">
        <f t="shared" si="16"/>
        <v>23</v>
      </c>
      <c r="P41" s="3">
        <f t="shared" si="17"/>
        <v>23023</v>
      </c>
      <c r="Q41" s="3">
        <f t="shared" si="18"/>
        <v>23</v>
      </c>
      <c r="R41" s="3">
        <f t="shared" si="12"/>
        <v>23023.000041</v>
      </c>
      <c r="S41" s="3">
        <f t="shared" si="19"/>
        <v>35</v>
      </c>
    </row>
    <row r="42" spans="1:19" ht="13.5" thickBot="1">
      <c r="A42" s="1">
        <f t="shared" si="10"/>
        <v>36</v>
      </c>
      <c r="B42" s="14">
        <f t="shared" si="0"/>
        <v>23</v>
      </c>
      <c r="C42" s="15"/>
      <c r="D42" s="16"/>
      <c r="E42" s="17"/>
      <c r="F42" s="16"/>
      <c r="G42" s="17"/>
      <c r="H42" s="18"/>
      <c r="I42" s="19"/>
      <c r="J42" s="20">
        <f t="shared" si="1"/>
        <v>0</v>
      </c>
      <c r="L42" s="12">
        <f t="shared" si="13"/>
        <v>9999</v>
      </c>
      <c r="M42" s="12">
        <f t="shared" si="14"/>
        <v>9999</v>
      </c>
      <c r="N42" s="13">
        <f t="shared" si="15"/>
        <v>23000</v>
      </c>
      <c r="O42" s="13">
        <f t="shared" si="16"/>
        <v>23</v>
      </c>
      <c r="P42" s="3">
        <f t="shared" si="17"/>
        <v>23023</v>
      </c>
      <c r="Q42" s="3">
        <f t="shared" si="18"/>
        <v>23</v>
      </c>
      <c r="R42" s="3">
        <f t="shared" si="12"/>
        <v>23023.000042</v>
      </c>
      <c r="S42" s="3">
        <f t="shared" si="19"/>
        <v>36</v>
      </c>
    </row>
    <row r="43" spans="1:19" ht="12.75">
      <c r="A43" s="1">
        <f t="shared" si="10"/>
        <v>37</v>
      </c>
      <c r="B43" s="5">
        <f t="shared" si="0"/>
        <v>23</v>
      </c>
      <c r="C43" s="6"/>
      <c r="D43" s="7"/>
      <c r="E43" s="8"/>
      <c r="F43" s="7"/>
      <c r="G43" s="8"/>
      <c r="H43" s="9"/>
      <c r="I43" s="10"/>
      <c r="J43" s="11">
        <f t="shared" si="1"/>
        <v>0</v>
      </c>
      <c r="L43" s="12">
        <f t="shared" si="13"/>
        <v>9999</v>
      </c>
      <c r="M43" s="12">
        <f t="shared" si="14"/>
        <v>9999</v>
      </c>
      <c r="N43" s="13">
        <f t="shared" si="15"/>
        <v>23000</v>
      </c>
      <c r="O43" s="13">
        <f t="shared" si="16"/>
        <v>23</v>
      </c>
      <c r="P43" s="3">
        <f t="shared" si="17"/>
        <v>23023</v>
      </c>
      <c r="Q43" s="3">
        <f t="shared" si="18"/>
        <v>23</v>
      </c>
      <c r="R43" s="3">
        <f t="shared" si="12"/>
        <v>23023.000043</v>
      </c>
      <c r="S43" s="3">
        <f t="shared" si="19"/>
        <v>37</v>
      </c>
    </row>
    <row r="44" spans="1:19" ht="13.5" thickBot="1">
      <c r="A44" s="1">
        <f t="shared" si="10"/>
        <v>38</v>
      </c>
      <c r="B44" s="14">
        <f t="shared" si="0"/>
        <v>23</v>
      </c>
      <c r="C44" s="15"/>
      <c r="D44" s="16"/>
      <c r="E44" s="17"/>
      <c r="F44" s="16"/>
      <c r="G44" s="17"/>
      <c r="H44" s="18"/>
      <c r="I44" s="19"/>
      <c r="J44" s="20">
        <f t="shared" si="1"/>
        <v>0</v>
      </c>
      <c r="L44" s="12">
        <f t="shared" si="13"/>
        <v>9999</v>
      </c>
      <c r="M44" s="12">
        <f t="shared" si="14"/>
        <v>9999</v>
      </c>
      <c r="N44" s="13">
        <f t="shared" si="15"/>
        <v>23000</v>
      </c>
      <c r="O44" s="13">
        <f t="shared" si="16"/>
        <v>23</v>
      </c>
      <c r="P44" s="3">
        <f t="shared" si="17"/>
        <v>23023</v>
      </c>
      <c r="Q44" s="3">
        <f t="shared" si="18"/>
        <v>23</v>
      </c>
      <c r="R44" s="3">
        <f t="shared" si="12"/>
        <v>23023.000044</v>
      </c>
      <c r="S44" s="3">
        <f t="shared" si="19"/>
        <v>38</v>
      </c>
    </row>
    <row r="45" spans="1:19" ht="12.75">
      <c r="A45" s="1">
        <f t="shared" si="10"/>
        <v>39</v>
      </c>
      <c r="B45" s="5">
        <f t="shared" si="0"/>
        <v>23</v>
      </c>
      <c r="C45" s="6"/>
      <c r="D45" s="7"/>
      <c r="E45" s="8"/>
      <c r="F45" s="7"/>
      <c r="G45" s="8"/>
      <c r="H45" s="9"/>
      <c r="I45" s="10"/>
      <c r="J45" s="11">
        <f t="shared" si="1"/>
        <v>0</v>
      </c>
      <c r="L45" s="12">
        <f t="shared" si="13"/>
        <v>9999</v>
      </c>
      <c r="M45" s="12">
        <f t="shared" si="14"/>
        <v>9999</v>
      </c>
      <c r="N45" s="13">
        <f t="shared" si="15"/>
        <v>23000</v>
      </c>
      <c r="O45" s="13">
        <f t="shared" si="16"/>
        <v>23</v>
      </c>
      <c r="P45" s="3">
        <f t="shared" si="17"/>
        <v>23023</v>
      </c>
      <c r="Q45" s="3">
        <f t="shared" si="18"/>
        <v>23</v>
      </c>
      <c r="R45" s="3">
        <f t="shared" si="12"/>
        <v>23023.000045</v>
      </c>
      <c r="S45" s="3">
        <f t="shared" si="19"/>
        <v>39</v>
      </c>
    </row>
    <row r="46" spans="1:19" ht="13.5" thickBot="1">
      <c r="A46" s="1">
        <f t="shared" si="10"/>
        <v>40</v>
      </c>
      <c r="B46" s="14">
        <f t="shared" si="0"/>
        <v>23</v>
      </c>
      <c r="C46" s="15"/>
      <c r="D46" s="16"/>
      <c r="E46" s="17"/>
      <c r="F46" s="16"/>
      <c r="G46" s="17"/>
      <c r="H46" s="18"/>
      <c r="I46" s="19"/>
      <c r="J46" s="20">
        <f t="shared" si="1"/>
        <v>0</v>
      </c>
      <c r="L46" s="12">
        <f t="shared" si="13"/>
        <v>9999</v>
      </c>
      <c r="M46" s="12">
        <f t="shared" si="14"/>
        <v>9999</v>
      </c>
      <c r="N46" s="13">
        <f t="shared" si="15"/>
        <v>23000</v>
      </c>
      <c r="O46" s="13">
        <f t="shared" si="16"/>
        <v>23</v>
      </c>
      <c r="P46" s="3">
        <f t="shared" si="17"/>
        <v>23023</v>
      </c>
      <c r="Q46" s="3">
        <f t="shared" si="18"/>
        <v>23</v>
      </c>
      <c r="R46" s="3">
        <f t="shared" si="12"/>
        <v>23023.000046</v>
      </c>
      <c r="S46" s="3">
        <f t="shared" si="19"/>
        <v>40</v>
      </c>
    </row>
    <row r="47" spans="1:19" ht="12.75">
      <c r="A47" s="1">
        <f t="shared" si="10"/>
        <v>41</v>
      </c>
      <c r="B47" s="5">
        <f t="shared" si="0"/>
        <v>23</v>
      </c>
      <c r="C47" s="6"/>
      <c r="D47" s="7"/>
      <c r="E47" s="8"/>
      <c r="F47" s="7"/>
      <c r="G47" s="8"/>
      <c r="H47" s="9"/>
      <c r="I47" s="10"/>
      <c r="J47" s="11">
        <f t="shared" si="1"/>
        <v>0</v>
      </c>
      <c r="L47" s="12">
        <f t="shared" si="13"/>
        <v>9999</v>
      </c>
      <c r="M47" s="12">
        <f t="shared" si="14"/>
        <v>9999</v>
      </c>
      <c r="N47" s="13">
        <f t="shared" si="15"/>
        <v>23000</v>
      </c>
      <c r="O47" s="13">
        <f t="shared" si="16"/>
        <v>23</v>
      </c>
      <c r="P47" s="3">
        <f t="shared" si="17"/>
        <v>23023</v>
      </c>
      <c r="Q47" s="3">
        <f t="shared" si="18"/>
        <v>23</v>
      </c>
      <c r="R47" s="3">
        <f t="shared" si="12"/>
        <v>23023.000047</v>
      </c>
      <c r="S47" s="3">
        <f t="shared" si="19"/>
        <v>41</v>
      </c>
    </row>
    <row r="48" spans="1:19" ht="13.5" thickBot="1">
      <c r="A48" s="1">
        <f t="shared" si="10"/>
        <v>42</v>
      </c>
      <c r="B48" s="14">
        <f t="shared" si="0"/>
        <v>23</v>
      </c>
      <c r="C48" s="15"/>
      <c r="D48" s="16"/>
      <c r="E48" s="17"/>
      <c r="F48" s="16"/>
      <c r="G48" s="17"/>
      <c r="H48" s="18"/>
      <c r="I48" s="19"/>
      <c r="J48" s="20">
        <f t="shared" si="1"/>
        <v>0</v>
      </c>
      <c r="L48" s="12">
        <f t="shared" si="13"/>
        <v>9999</v>
      </c>
      <c r="M48" s="12">
        <f t="shared" si="14"/>
        <v>9999</v>
      </c>
      <c r="N48" s="13">
        <f t="shared" si="15"/>
        <v>23000</v>
      </c>
      <c r="O48" s="13">
        <f t="shared" si="16"/>
        <v>23</v>
      </c>
      <c r="P48" s="3">
        <f t="shared" si="17"/>
        <v>23023</v>
      </c>
      <c r="Q48" s="3">
        <f t="shared" si="18"/>
        <v>23</v>
      </c>
      <c r="R48" s="3">
        <f t="shared" si="12"/>
        <v>23023.000048</v>
      </c>
      <c r="S48" s="3">
        <f t="shared" si="19"/>
        <v>42</v>
      </c>
    </row>
    <row r="49" spans="1:19" ht="12.75">
      <c r="A49" s="1">
        <f t="shared" si="10"/>
        <v>43</v>
      </c>
      <c r="B49" s="5">
        <f t="shared" si="0"/>
        <v>23</v>
      </c>
      <c r="C49" s="6"/>
      <c r="D49" s="7"/>
      <c r="E49" s="8"/>
      <c r="F49" s="7"/>
      <c r="G49" s="8"/>
      <c r="H49" s="9"/>
      <c r="I49" s="10"/>
      <c r="J49" s="11">
        <f t="shared" si="1"/>
        <v>0</v>
      </c>
      <c r="L49" s="12">
        <f t="shared" si="13"/>
        <v>9999</v>
      </c>
      <c r="M49" s="12">
        <f t="shared" si="14"/>
        <v>9999</v>
      </c>
      <c r="N49" s="13">
        <f t="shared" si="15"/>
        <v>23000</v>
      </c>
      <c r="O49" s="13">
        <f t="shared" si="16"/>
        <v>23</v>
      </c>
      <c r="P49" s="3">
        <f t="shared" si="17"/>
        <v>23023</v>
      </c>
      <c r="Q49" s="3">
        <f t="shared" si="18"/>
        <v>23</v>
      </c>
      <c r="R49" s="3">
        <f t="shared" si="12"/>
        <v>23023.000049</v>
      </c>
      <c r="S49" s="3">
        <f t="shared" si="19"/>
        <v>43</v>
      </c>
    </row>
    <row r="50" spans="1:19" ht="13.5" thickBot="1">
      <c r="A50" s="1">
        <f t="shared" si="10"/>
        <v>44</v>
      </c>
      <c r="B50" s="14">
        <f t="shared" si="0"/>
        <v>23</v>
      </c>
      <c r="C50" s="15"/>
      <c r="D50" s="16"/>
      <c r="E50" s="17"/>
      <c r="F50" s="16"/>
      <c r="G50" s="17"/>
      <c r="H50" s="18"/>
      <c r="I50" s="19"/>
      <c r="J50" s="20">
        <f t="shared" si="1"/>
        <v>0</v>
      </c>
      <c r="L50" s="12">
        <f t="shared" si="13"/>
        <v>9999</v>
      </c>
      <c r="M50" s="12">
        <f t="shared" si="14"/>
        <v>9999</v>
      </c>
      <c r="N50" s="13">
        <f t="shared" si="15"/>
        <v>23000</v>
      </c>
      <c r="O50" s="13">
        <f t="shared" si="16"/>
        <v>23</v>
      </c>
      <c r="P50" s="3">
        <f t="shared" si="17"/>
        <v>23023</v>
      </c>
      <c r="Q50" s="3">
        <f t="shared" si="18"/>
        <v>23</v>
      </c>
      <c r="R50" s="3">
        <f t="shared" si="12"/>
        <v>23023.00005</v>
      </c>
      <c r="S50" s="3">
        <f t="shared" si="19"/>
        <v>44</v>
      </c>
    </row>
    <row r="51" spans="1:19" ht="12.75">
      <c r="A51" s="1">
        <f t="shared" si="10"/>
        <v>45</v>
      </c>
      <c r="B51" s="5">
        <f t="shared" si="0"/>
        <v>23</v>
      </c>
      <c r="C51" s="6"/>
      <c r="D51" s="7"/>
      <c r="E51" s="8"/>
      <c r="F51" s="7"/>
      <c r="G51" s="8"/>
      <c r="H51" s="9"/>
      <c r="I51" s="10"/>
      <c r="J51" s="11">
        <f t="shared" si="1"/>
        <v>0</v>
      </c>
      <c r="L51" s="12">
        <f t="shared" si="13"/>
        <v>9999</v>
      </c>
      <c r="M51" s="12">
        <f t="shared" si="14"/>
        <v>9999</v>
      </c>
      <c r="N51" s="13">
        <f t="shared" si="15"/>
        <v>23000</v>
      </c>
      <c r="O51" s="13">
        <f t="shared" si="16"/>
        <v>23</v>
      </c>
      <c r="P51" s="3">
        <f t="shared" si="17"/>
        <v>23023</v>
      </c>
      <c r="Q51" s="3">
        <f t="shared" si="18"/>
        <v>23</v>
      </c>
      <c r="R51" s="3">
        <f t="shared" si="12"/>
        <v>23023.000051</v>
      </c>
      <c r="S51" s="3">
        <f t="shared" si="19"/>
        <v>45</v>
      </c>
    </row>
    <row r="52" spans="1:19" ht="13.5" thickBot="1">
      <c r="A52" s="1">
        <f t="shared" si="10"/>
        <v>46</v>
      </c>
      <c r="B52" s="14">
        <f t="shared" si="0"/>
        <v>23</v>
      </c>
      <c r="C52" s="15"/>
      <c r="D52" s="16"/>
      <c r="E52" s="17"/>
      <c r="F52" s="16"/>
      <c r="G52" s="17"/>
      <c r="H52" s="18"/>
      <c r="I52" s="19"/>
      <c r="J52" s="20">
        <f t="shared" si="1"/>
        <v>0</v>
      </c>
      <c r="L52" s="12">
        <f t="shared" si="13"/>
        <v>9999</v>
      </c>
      <c r="M52" s="12">
        <f t="shared" si="14"/>
        <v>9999</v>
      </c>
      <c r="N52" s="13">
        <f t="shared" si="15"/>
        <v>23000</v>
      </c>
      <c r="O52" s="13">
        <f t="shared" si="16"/>
        <v>23</v>
      </c>
      <c r="P52" s="3">
        <f t="shared" si="17"/>
        <v>23023</v>
      </c>
      <c r="Q52" s="3">
        <f t="shared" si="18"/>
        <v>23</v>
      </c>
      <c r="R52" s="3">
        <f t="shared" si="12"/>
        <v>23023.000052</v>
      </c>
      <c r="S52" s="3">
        <f t="shared" si="19"/>
        <v>46</v>
      </c>
    </row>
    <row r="53" spans="1:19" ht="12.75">
      <c r="A53" s="1">
        <f t="shared" si="10"/>
        <v>47</v>
      </c>
      <c r="B53" s="5">
        <f t="shared" si="0"/>
        <v>23</v>
      </c>
      <c r="C53" s="6"/>
      <c r="D53" s="7"/>
      <c r="E53" s="8"/>
      <c r="F53" s="7"/>
      <c r="G53" s="8"/>
      <c r="H53" s="9"/>
      <c r="I53" s="10"/>
      <c r="J53" s="11">
        <f t="shared" si="1"/>
        <v>0</v>
      </c>
      <c r="L53" s="12">
        <f t="shared" si="13"/>
        <v>9999</v>
      </c>
      <c r="M53" s="12">
        <f t="shared" si="14"/>
        <v>9999</v>
      </c>
      <c r="N53" s="13">
        <f t="shared" si="15"/>
        <v>23000</v>
      </c>
      <c r="O53" s="13">
        <f t="shared" si="16"/>
        <v>23</v>
      </c>
      <c r="P53" s="3">
        <f t="shared" si="17"/>
        <v>23023</v>
      </c>
      <c r="Q53" s="3">
        <f t="shared" si="18"/>
        <v>23</v>
      </c>
      <c r="R53" s="3">
        <f t="shared" si="12"/>
        <v>23023.000053</v>
      </c>
      <c r="S53" s="3">
        <f t="shared" si="19"/>
        <v>47</v>
      </c>
    </row>
    <row r="54" spans="1:19" ht="13.5" thickBot="1">
      <c r="A54" s="1">
        <f t="shared" si="10"/>
        <v>48</v>
      </c>
      <c r="B54" s="14">
        <f t="shared" si="0"/>
        <v>23</v>
      </c>
      <c r="C54" s="15"/>
      <c r="D54" s="16"/>
      <c r="E54" s="17"/>
      <c r="F54" s="16"/>
      <c r="G54" s="17"/>
      <c r="H54" s="18"/>
      <c r="I54" s="19"/>
      <c r="J54" s="20">
        <f t="shared" si="1"/>
        <v>0</v>
      </c>
      <c r="L54" s="12">
        <f t="shared" si="13"/>
        <v>9999</v>
      </c>
      <c r="M54" s="12">
        <f t="shared" si="14"/>
        <v>9999</v>
      </c>
      <c r="N54" s="13">
        <f t="shared" si="15"/>
        <v>23000</v>
      </c>
      <c r="O54" s="13">
        <f t="shared" si="16"/>
        <v>23</v>
      </c>
      <c r="P54" s="3">
        <f t="shared" si="17"/>
        <v>23023</v>
      </c>
      <c r="Q54" s="3">
        <f t="shared" si="18"/>
        <v>23</v>
      </c>
      <c r="R54" s="3">
        <f t="shared" si="12"/>
        <v>23023.000054</v>
      </c>
      <c r="S54" s="3">
        <f t="shared" si="19"/>
        <v>48</v>
      </c>
    </row>
    <row r="55" spans="1:19" ht="12.75">
      <c r="A55" s="1">
        <f t="shared" si="10"/>
        <v>49</v>
      </c>
      <c r="B55" s="5">
        <f aca="true" t="shared" si="20" ref="B55:B70">Q55</f>
        <v>23</v>
      </c>
      <c r="C55" s="6"/>
      <c r="D55" s="7"/>
      <c r="E55" s="8"/>
      <c r="F55" s="7"/>
      <c r="G55" s="8"/>
      <c r="H55" s="9"/>
      <c r="I55" s="10"/>
      <c r="J55" s="11">
        <f aca="true" t="shared" si="21" ref="J55:J70">IF(AND(H55="NP",I55="NP"),"NP",IF(I55="NP",H55,IF(AND(H55="NP",I55=""),"NP",IF(H55="NP",I55,MIN(H55:I55)))))</f>
        <v>0</v>
      </c>
      <c r="L55" s="12">
        <f t="shared" si="13"/>
        <v>9999</v>
      </c>
      <c r="M55" s="12">
        <f t="shared" si="14"/>
        <v>9999</v>
      </c>
      <c r="N55" s="13">
        <f t="shared" si="15"/>
        <v>23000</v>
      </c>
      <c r="O55" s="13">
        <f t="shared" si="16"/>
        <v>23</v>
      </c>
      <c r="P55" s="3">
        <f t="shared" si="17"/>
        <v>23023</v>
      </c>
      <c r="Q55" s="3">
        <f t="shared" si="18"/>
        <v>23</v>
      </c>
      <c r="R55" s="3">
        <f t="shared" si="12"/>
        <v>23023.000055</v>
      </c>
      <c r="S55" s="3">
        <f t="shared" si="19"/>
        <v>49</v>
      </c>
    </row>
    <row r="56" spans="1:19" ht="13.5" thickBot="1">
      <c r="A56" s="1">
        <f t="shared" si="10"/>
        <v>50</v>
      </c>
      <c r="B56" s="14">
        <f t="shared" si="20"/>
        <v>23</v>
      </c>
      <c r="C56" s="15"/>
      <c r="D56" s="16"/>
      <c r="E56" s="17"/>
      <c r="F56" s="16"/>
      <c r="G56" s="17"/>
      <c r="H56" s="18"/>
      <c r="I56" s="19"/>
      <c r="J56" s="20">
        <f t="shared" si="21"/>
        <v>0</v>
      </c>
      <c r="L56" s="12">
        <f t="shared" si="13"/>
        <v>9999</v>
      </c>
      <c r="M56" s="12">
        <f t="shared" si="14"/>
        <v>9999</v>
      </c>
      <c r="N56" s="13">
        <f t="shared" si="15"/>
        <v>23000</v>
      </c>
      <c r="O56" s="13">
        <f t="shared" si="16"/>
        <v>23</v>
      </c>
      <c r="P56" s="3">
        <f t="shared" si="17"/>
        <v>23023</v>
      </c>
      <c r="Q56" s="3">
        <f t="shared" si="18"/>
        <v>23</v>
      </c>
      <c r="R56" s="3">
        <f t="shared" si="12"/>
        <v>23023.000056</v>
      </c>
      <c r="S56" s="3">
        <f t="shared" si="19"/>
        <v>50</v>
      </c>
    </row>
    <row r="57" spans="1:19" ht="12.75">
      <c r="A57" s="1">
        <f t="shared" si="10"/>
        <v>51</v>
      </c>
      <c r="B57" s="5">
        <f t="shared" si="20"/>
        <v>23</v>
      </c>
      <c r="C57" s="6"/>
      <c r="D57" s="7"/>
      <c r="E57" s="8"/>
      <c r="F57" s="7"/>
      <c r="G57" s="8"/>
      <c r="H57" s="9"/>
      <c r="I57" s="10"/>
      <c r="J57" s="11">
        <f t="shared" si="21"/>
        <v>0</v>
      </c>
      <c r="L57" s="12">
        <f t="shared" si="13"/>
        <v>9999</v>
      </c>
      <c r="M57" s="12">
        <f t="shared" si="14"/>
        <v>9999</v>
      </c>
      <c r="N57" s="13">
        <f t="shared" si="15"/>
        <v>23000</v>
      </c>
      <c r="O57" s="13">
        <f t="shared" si="16"/>
        <v>23</v>
      </c>
      <c r="P57" s="3">
        <f t="shared" si="17"/>
        <v>23023</v>
      </c>
      <c r="Q57" s="3">
        <f t="shared" si="18"/>
        <v>23</v>
      </c>
      <c r="R57" s="3">
        <f t="shared" si="12"/>
        <v>23023.000057</v>
      </c>
      <c r="S57" s="3">
        <f t="shared" si="19"/>
        <v>51</v>
      </c>
    </row>
    <row r="58" spans="1:19" ht="13.5" thickBot="1">
      <c r="A58" s="1">
        <f t="shared" si="10"/>
        <v>52</v>
      </c>
      <c r="B58" s="14">
        <f t="shared" si="20"/>
        <v>23</v>
      </c>
      <c r="C58" s="15"/>
      <c r="D58" s="16"/>
      <c r="E58" s="17"/>
      <c r="F58" s="16"/>
      <c r="G58" s="17"/>
      <c r="H58" s="18"/>
      <c r="I58" s="19"/>
      <c r="J58" s="20">
        <f t="shared" si="21"/>
        <v>0</v>
      </c>
      <c r="L58" s="12">
        <f t="shared" si="13"/>
        <v>9999</v>
      </c>
      <c r="M58" s="12">
        <f t="shared" si="14"/>
        <v>9999</v>
      </c>
      <c r="N58" s="13">
        <f t="shared" si="15"/>
        <v>23000</v>
      </c>
      <c r="O58" s="13">
        <f t="shared" si="16"/>
        <v>23</v>
      </c>
      <c r="P58" s="3">
        <f t="shared" si="17"/>
        <v>23023</v>
      </c>
      <c r="Q58" s="3">
        <f t="shared" si="18"/>
        <v>23</v>
      </c>
      <c r="R58" s="3">
        <f t="shared" si="12"/>
        <v>23023.000058</v>
      </c>
      <c r="S58" s="3">
        <f t="shared" si="19"/>
        <v>52</v>
      </c>
    </row>
    <row r="59" spans="1:19" ht="12.75">
      <c r="A59" s="1">
        <f t="shared" si="10"/>
        <v>53</v>
      </c>
      <c r="B59" s="5">
        <f t="shared" si="20"/>
        <v>23</v>
      </c>
      <c r="C59" s="6"/>
      <c r="D59" s="7"/>
      <c r="E59" s="8"/>
      <c r="F59" s="7"/>
      <c r="G59" s="8"/>
      <c r="H59" s="9"/>
      <c r="I59" s="10"/>
      <c r="J59" s="11">
        <f t="shared" si="21"/>
        <v>0</v>
      </c>
      <c r="L59" s="12">
        <f t="shared" si="13"/>
        <v>9999</v>
      </c>
      <c r="M59" s="12">
        <f t="shared" si="14"/>
        <v>9999</v>
      </c>
      <c r="N59" s="13">
        <f t="shared" si="15"/>
        <v>23000</v>
      </c>
      <c r="O59" s="13">
        <f t="shared" si="16"/>
        <v>23</v>
      </c>
      <c r="P59" s="3">
        <f t="shared" si="17"/>
        <v>23023</v>
      </c>
      <c r="Q59" s="3">
        <f t="shared" si="18"/>
        <v>23</v>
      </c>
      <c r="R59" s="3">
        <f t="shared" si="12"/>
        <v>23023.000059</v>
      </c>
      <c r="S59" s="3">
        <f t="shared" si="19"/>
        <v>53</v>
      </c>
    </row>
    <row r="60" spans="1:19" ht="13.5" thickBot="1">
      <c r="A60" s="1">
        <f t="shared" si="10"/>
        <v>54</v>
      </c>
      <c r="B60" s="14">
        <f t="shared" si="20"/>
        <v>23</v>
      </c>
      <c r="C60" s="15"/>
      <c r="D60" s="16"/>
      <c r="E60" s="17"/>
      <c r="F60" s="16"/>
      <c r="G60" s="17"/>
      <c r="H60" s="18"/>
      <c r="I60" s="19"/>
      <c r="J60" s="20">
        <f t="shared" si="21"/>
        <v>0</v>
      </c>
      <c r="L60" s="12">
        <f t="shared" si="13"/>
        <v>9999</v>
      </c>
      <c r="M60" s="12">
        <f t="shared" si="14"/>
        <v>9999</v>
      </c>
      <c r="N60" s="13">
        <f t="shared" si="15"/>
        <v>23000</v>
      </c>
      <c r="O60" s="13">
        <f t="shared" si="16"/>
        <v>23</v>
      </c>
      <c r="P60" s="3">
        <f t="shared" si="17"/>
        <v>23023</v>
      </c>
      <c r="Q60" s="3">
        <f t="shared" si="18"/>
        <v>23</v>
      </c>
      <c r="R60" s="3">
        <f t="shared" si="12"/>
        <v>23023.00006</v>
      </c>
      <c r="S60" s="3">
        <f t="shared" si="19"/>
        <v>54</v>
      </c>
    </row>
    <row r="61" spans="1:19" ht="12.75">
      <c r="A61" s="1">
        <f t="shared" si="10"/>
        <v>55</v>
      </c>
      <c r="B61" s="5">
        <f t="shared" si="20"/>
        <v>23</v>
      </c>
      <c r="C61" s="6"/>
      <c r="D61" s="7"/>
      <c r="E61" s="8"/>
      <c r="F61" s="7"/>
      <c r="G61" s="8"/>
      <c r="H61" s="9"/>
      <c r="I61" s="10"/>
      <c r="J61" s="11">
        <f t="shared" si="21"/>
        <v>0</v>
      </c>
      <c r="L61" s="12">
        <f t="shared" si="13"/>
        <v>9999</v>
      </c>
      <c r="M61" s="12">
        <f t="shared" si="14"/>
        <v>9999</v>
      </c>
      <c r="N61" s="13">
        <f t="shared" si="15"/>
        <v>23000</v>
      </c>
      <c r="O61" s="13">
        <f t="shared" si="16"/>
        <v>23</v>
      </c>
      <c r="P61" s="3">
        <f t="shared" si="17"/>
        <v>23023</v>
      </c>
      <c r="Q61" s="3">
        <f t="shared" si="18"/>
        <v>23</v>
      </c>
      <c r="R61" s="3">
        <f t="shared" si="12"/>
        <v>23023.000061</v>
      </c>
      <c r="S61" s="3">
        <f t="shared" si="19"/>
        <v>55</v>
      </c>
    </row>
    <row r="62" spans="1:19" ht="13.5" thickBot="1">
      <c r="A62" s="1">
        <f t="shared" si="10"/>
        <v>56</v>
      </c>
      <c r="B62" s="14">
        <f t="shared" si="20"/>
        <v>23</v>
      </c>
      <c r="C62" s="15"/>
      <c r="D62" s="16"/>
      <c r="E62" s="17"/>
      <c r="F62" s="16"/>
      <c r="G62" s="17"/>
      <c r="H62" s="18"/>
      <c r="I62" s="19"/>
      <c r="J62" s="20">
        <f t="shared" si="21"/>
        <v>0</v>
      </c>
      <c r="L62" s="12">
        <f t="shared" si="13"/>
        <v>9999</v>
      </c>
      <c r="M62" s="12">
        <f t="shared" si="14"/>
        <v>9999</v>
      </c>
      <c r="N62" s="13">
        <f t="shared" si="15"/>
        <v>23000</v>
      </c>
      <c r="O62" s="13">
        <f t="shared" si="16"/>
        <v>23</v>
      </c>
      <c r="P62" s="3">
        <f t="shared" si="17"/>
        <v>23023</v>
      </c>
      <c r="Q62" s="3">
        <f t="shared" si="18"/>
        <v>23</v>
      </c>
      <c r="R62" s="3">
        <f t="shared" si="12"/>
        <v>23023.000062</v>
      </c>
      <c r="S62" s="3">
        <f t="shared" si="19"/>
        <v>56</v>
      </c>
    </row>
    <row r="63" spans="1:19" ht="12.75">
      <c r="A63" s="1">
        <f t="shared" si="10"/>
        <v>57</v>
      </c>
      <c r="B63" s="5">
        <f t="shared" si="20"/>
        <v>23</v>
      </c>
      <c r="C63" s="6"/>
      <c r="D63" s="7"/>
      <c r="E63" s="8"/>
      <c r="F63" s="7"/>
      <c r="G63" s="8"/>
      <c r="H63" s="9"/>
      <c r="I63" s="10"/>
      <c r="J63" s="11">
        <f t="shared" si="21"/>
        <v>0</v>
      </c>
      <c r="L63" s="12">
        <f t="shared" si="13"/>
        <v>9999</v>
      </c>
      <c r="M63" s="12">
        <f t="shared" si="14"/>
        <v>9999</v>
      </c>
      <c r="N63" s="13">
        <f t="shared" si="15"/>
        <v>23000</v>
      </c>
      <c r="O63" s="13">
        <f t="shared" si="16"/>
        <v>23</v>
      </c>
      <c r="P63" s="3">
        <f t="shared" si="17"/>
        <v>23023</v>
      </c>
      <c r="Q63" s="3">
        <f t="shared" si="18"/>
        <v>23</v>
      </c>
      <c r="R63" s="3">
        <f t="shared" si="12"/>
        <v>23023.000063</v>
      </c>
      <c r="S63" s="3">
        <f t="shared" si="19"/>
        <v>57</v>
      </c>
    </row>
    <row r="64" spans="1:19" ht="13.5" thickBot="1">
      <c r="A64" s="1">
        <f t="shared" si="10"/>
        <v>58</v>
      </c>
      <c r="B64" s="14">
        <f t="shared" si="20"/>
        <v>23</v>
      </c>
      <c r="C64" s="15"/>
      <c r="D64" s="16"/>
      <c r="E64" s="17"/>
      <c r="F64" s="16"/>
      <c r="G64" s="17"/>
      <c r="H64" s="18"/>
      <c r="I64" s="19"/>
      <c r="J64" s="20">
        <f t="shared" si="21"/>
        <v>0</v>
      </c>
      <c r="L64" s="12">
        <f t="shared" si="13"/>
        <v>9999</v>
      </c>
      <c r="M64" s="12">
        <f t="shared" si="14"/>
        <v>9999</v>
      </c>
      <c r="N64" s="13">
        <f t="shared" si="15"/>
        <v>23000</v>
      </c>
      <c r="O64" s="13">
        <f t="shared" si="16"/>
        <v>23</v>
      </c>
      <c r="P64" s="3">
        <f t="shared" si="17"/>
        <v>23023</v>
      </c>
      <c r="Q64" s="3">
        <f t="shared" si="18"/>
        <v>23</v>
      </c>
      <c r="R64" s="3">
        <f t="shared" si="12"/>
        <v>23023.000064</v>
      </c>
      <c r="S64" s="3">
        <f t="shared" si="19"/>
        <v>58</v>
      </c>
    </row>
    <row r="65" spans="1:19" ht="12.75">
      <c r="A65" s="1">
        <f t="shared" si="10"/>
        <v>59</v>
      </c>
      <c r="B65" s="5">
        <f t="shared" si="20"/>
        <v>23</v>
      </c>
      <c r="C65" s="6"/>
      <c r="D65" s="7"/>
      <c r="E65" s="8"/>
      <c r="F65" s="7"/>
      <c r="G65" s="8"/>
      <c r="H65" s="9"/>
      <c r="I65" s="10"/>
      <c r="J65" s="11">
        <f t="shared" si="21"/>
        <v>0</v>
      </c>
      <c r="L65" s="12">
        <f t="shared" si="13"/>
        <v>9999</v>
      </c>
      <c r="M65" s="12">
        <f t="shared" si="14"/>
        <v>9999</v>
      </c>
      <c r="N65" s="13">
        <f t="shared" si="15"/>
        <v>23000</v>
      </c>
      <c r="O65" s="13">
        <f t="shared" si="16"/>
        <v>23</v>
      </c>
      <c r="P65" s="3">
        <f t="shared" si="17"/>
        <v>23023</v>
      </c>
      <c r="Q65" s="3">
        <f t="shared" si="18"/>
        <v>23</v>
      </c>
      <c r="R65" s="3">
        <f t="shared" si="12"/>
        <v>23023.000065</v>
      </c>
      <c r="S65" s="3">
        <f t="shared" si="19"/>
        <v>59</v>
      </c>
    </row>
    <row r="66" spans="1:19" ht="13.5" thickBot="1">
      <c r="A66" s="1">
        <f t="shared" si="10"/>
        <v>60</v>
      </c>
      <c r="B66" s="14">
        <f t="shared" si="20"/>
        <v>23</v>
      </c>
      <c r="C66" s="15"/>
      <c r="D66" s="16"/>
      <c r="E66" s="17"/>
      <c r="F66" s="16"/>
      <c r="G66" s="17"/>
      <c r="H66" s="18"/>
      <c r="I66" s="19"/>
      <c r="J66" s="20">
        <f t="shared" si="21"/>
        <v>0</v>
      </c>
      <c r="L66" s="12">
        <f t="shared" si="13"/>
        <v>9999</v>
      </c>
      <c r="M66" s="12">
        <f t="shared" si="14"/>
        <v>9999</v>
      </c>
      <c r="N66" s="13">
        <f t="shared" si="15"/>
        <v>23000</v>
      </c>
      <c r="O66" s="13">
        <f t="shared" si="16"/>
        <v>23</v>
      </c>
      <c r="P66" s="3">
        <f t="shared" si="17"/>
        <v>23023</v>
      </c>
      <c r="Q66" s="3">
        <f t="shared" si="18"/>
        <v>23</v>
      </c>
      <c r="R66" s="3">
        <f t="shared" si="12"/>
        <v>23023.000066</v>
      </c>
      <c r="S66" s="3">
        <f t="shared" si="19"/>
        <v>60</v>
      </c>
    </row>
    <row r="67" spans="1:19" ht="12.75">
      <c r="A67" s="1">
        <f t="shared" si="10"/>
        <v>61</v>
      </c>
      <c r="B67" s="5">
        <f t="shared" si="20"/>
        <v>23</v>
      </c>
      <c r="C67" s="6"/>
      <c r="D67" s="7"/>
      <c r="E67" s="8"/>
      <c r="F67" s="7"/>
      <c r="G67" s="8"/>
      <c r="H67" s="9"/>
      <c r="I67" s="10"/>
      <c r="J67" s="11">
        <f t="shared" si="21"/>
        <v>0</v>
      </c>
      <c r="L67" s="12">
        <f t="shared" si="13"/>
        <v>9999</v>
      </c>
      <c r="M67" s="12">
        <f t="shared" si="14"/>
        <v>9999</v>
      </c>
      <c r="N67" s="13">
        <f t="shared" si="15"/>
        <v>23000</v>
      </c>
      <c r="O67" s="13">
        <f t="shared" si="16"/>
        <v>23</v>
      </c>
      <c r="P67" s="3">
        <f t="shared" si="17"/>
        <v>23023</v>
      </c>
      <c r="Q67" s="3">
        <f t="shared" si="18"/>
        <v>23</v>
      </c>
      <c r="R67" s="3">
        <f t="shared" si="12"/>
        <v>23023.000067</v>
      </c>
      <c r="S67" s="3">
        <f t="shared" si="19"/>
        <v>61</v>
      </c>
    </row>
    <row r="68" spans="1:19" ht="13.5" thickBot="1">
      <c r="A68" s="1">
        <f t="shared" si="10"/>
        <v>62</v>
      </c>
      <c r="B68" s="14">
        <f t="shared" si="20"/>
        <v>23</v>
      </c>
      <c r="C68" s="15"/>
      <c r="D68" s="16"/>
      <c r="E68" s="17"/>
      <c r="F68" s="16"/>
      <c r="G68" s="17"/>
      <c r="H68" s="18"/>
      <c r="I68" s="19"/>
      <c r="J68" s="20">
        <f t="shared" si="21"/>
        <v>0</v>
      </c>
      <c r="L68" s="12">
        <f t="shared" si="13"/>
        <v>9999</v>
      </c>
      <c r="M68" s="12">
        <f t="shared" si="14"/>
        <v>9999</v>
      </c>
      <c r="N68" s="13">
        <f t="shared" si="15"/>
        <v>23000</v>
      </c>
      <c r="O68" s="13">
        <f t="shared" si="16"/>
        <v>23</v>
      </c>
      <c r="P68" s="3">
        <f t="shared" si="17"/>
        <v>23023</v>
      </c>
      <c r="Q68" s="3">
        <f t="shared" si="18"/>
        <v>23</v>
      </c>
      <c r="R68" s="3">
        <f t="shared" si="12"/>
        <v>23023.000068</v>
      </c>
      <c r="S68" s="3">
        <f t="shared" si="19"/>
        <v>62</v>
      </c>
    </row>
    <row r="69" spans="1:19" ht="12.75">
      <c r="A69" s="1">
        <f t="shared" si="10"/>
        <v>63</v>
      </c>
      <c r="B69" s="5">
        <f t="shared" si="20"/>
        <v>23</v>
      </c>
      <c r="C69" s="6"/>
      <c r="D69" s="7"/>
      <c r="E69" s="8"/>
      <c r="F69" s="7"/>
      <c r="G69" s="8"/>
      <c r="H69" s="9"/>
      <c r="I69" s="10"/>
      <c r="J69" s="11">
        <f t="shared" si="21"/>
        <v>0</v>
      </c>
      <c r="L69" s="12">
        <f t="shared" si="13"/>
        <v>9999</v>
      </c>
      <c r="M69" s="12">
        <f t="shared" si="14"/>
        <v>9999</v>
      </c>
      <c r="N69" s="13">
        <f t="shared" si="15"/>
        <v>23000</v>
      </c>
      <c r="O69" s="13">
        <f t="shared" si="16"/>
        <v>23</v>
      </c>
      <c r="P69" s="3">
        <f t="shared" si="17"/>
        <v>23023</v>
      </c>
      <c r="Q69" s="3">
        <f t="shared" si="18"/>
        <v>23</v>
      </c>
      <c r="R69" s="3">
        <f t="shared" si="12"/>
        <v>23023.000069</v>
      </c>
      <c r="S69" s="3">
        <f t="shared" si="19"/>
        <v>63</v>
      </c>
    </row>
    <row r="70" spans="1:19" ht="13.5" thickBot="1">
      <c r="A70" s="1">
        <f t="shared" si="10"/>
        <v>64</v>
      </c>
      <c r="B70" s="14">
        <f t="shared" si="20"/>
        <v>23</v>
      </c>
      <c r="C70" s="15"/>
      <c r="D70" s="16"/>
      <c r="E70" s="17"/>
      <c r="F70" s="16"/>
      <c r="G70" s="17"/>
      <c r="H70" s="18"/>
      <c r="I70" s="19"/>
      <c r="J70" s="20">
        <f t="shared" si="21"/>
        <v>0</v>
      </c>
      <c r="L70" s="12">
        <f t="shared" si="13"/>
        <v>9999</v>
      </c>
      <c r="M70" s="12">
        <f t="shared" si="14"/>
        <v>9999</v>
      </c>
      <c r="N70" s="13">
        <f t="shared" si="15"/>
        <v>23000</v>
      </c>
      <c r="O70" s="13">
        <f t="shared" si="16"/>
        <v>23</v>
      </c>
      <c r="P70" s="3">
        <f t="shared" si="17"/>
        <v>23023</v>
      </c>
      <c r="Q70" s="3">
        <f t="shared" si="18"/>
        <v>23</v>
      </c>
      <c r="R70" s="3">
        <f t="shared" si="12"/>
        <v>23023.00007</v>
      </c>
      <c r="S70" s="3">
        <f t="shared" si="19"/>
        <v>64</v>
      </c>
    </row>
    <row r="71" spans="1:19" ht="12.75">
      <c r="A71" s="1">
        <f t="shared" si="10"/>
        <v>65</v>
      </c>
      <c r="B71" s="5">
        <f aca="true" t="shared" si="22" ref="B71:B78">Q71</f>
        <v>23</v>
      </c>
      <c r="C71" s="6"/>
      <c r="D71" s="7"/>
      <c r="E71" s="8"/>
      <c r="F71" s="7"/>
      <c r="G71" s="8"/>
      <c r="H71" s="9"/>
      <c r="I71" s="10"/>
      <c r="J71" s="11">
        <f aca="true" t="shared" si="23" ref="J71:J78">IF(AND(H71="NP",I71="NP"),"NP",IF(I71="NP",H71,IF(AND(H71="NP",I71=""),"NP",IF(H71="NP",I71,MIN(H71:I71)))))</f>
        <v>0</v>
      </c>
      <c r="L71" s="12">
        <f aca="true" t="shared" si="24" ref="L71:L102">IF(J71=0,9999,IF(J71="NP",999,J71))</f>
        <v>9999</v>
      </c>
      <c r="M71" s="12">
        <f aca="true" t="shared" si="25" ref="M71:M102">IF(J71=0,9999,IF(J71="NP",999,IF(OR(H71="NP",I71="NP"),MIN(H71:I71)+500,H71+I71)))</f>
        <v>9999</v>
      </c>
      <c r="N71" s="13">
        <f aca="true" t="shared" si="26" ref="N71:N102">RANK(L71,$L$7:$L$120,1)*1000</f>
        <v>23000</v>
      </c>
      <c r="O71" s="13">
        <f aca="true" t="shared" si="27" ref="O71:O102">RANK(M71,$M$7:$M$120,1)</f>
        <v>23</v>
      </c>
      <c r="P71" s="3">
        <f aca="true" t="shared" si="28" ref="P71:P102">N71+O71</f>
        <v>23023</v>
      </c>
      <c r="Q71" s="3">
        <f aca="true" t="shared" si="29" ref="Q71:Q102">RANK(P71,$P$7:$P$120,1)</f>
        <v>23</v>
      </c>
      <c r="R71" s="3">
        <f t="shared" si="12"/>
        <v>23023.000071</v>
      </c>
      <c r="S71" s="3">
        <f aca="true" t="shared" si="30" ref="S71:S102">RANK(R71,$R$7:$R$120,1)</f>
        <v>65</v>
      </c>
    </row>
    <row r="72" spans="1:19" ht="13.5" thickBot="1">
      <c r="A72" s="1">
        <f aca="true" t="shared" si="31" ref="A72:A104">S72</f>
        <v>66</v>
      </c>
      <c r="B72" s="14">
        <f t="shared" si="22"/>
        <v>23</v>
      </c>
      <c r="C72" s="15"/>
      <c r="D72" s="16"/>
      <c r="E72" s="17"/>
      <c r="F72" s="16"/>
      <c r="G72" s="17"/>
      <c r="H72" s="18"/>
      <c r="I72" s="19"/>
      <c r="J72" s="20">
        <f t="shared" si="23"/>
        <v>0</v>
      </c>
      <c r="L72" s="12">
        <f t="shared" si="24"/>
        <v>9999</v>
      </c>
      <c r="M72" s="12">
        <f t="shared" si="25"/>
        <v>9999</v>
      </c>
      <c r="N72" s="13">
        <f t="shared" si="26"/>
        <v>23000</v>
      </c>
      <c r="O72" s="13">
        <f t="shared" si="27"/>
        <v>23</v>
      </c>
      <c r="P72" s="3">
        <f t="shared" si="28"/>
        <v>23023</v>
      </c>
      <c r="Q72" s="3">
        <f t="shared" si="29"/>
        <v>23</v>
      </c>
      <c r="R72" s="3">
        <f t="shared" si="12"/>
        <v>23023.000072</v>
      </c>
      <c r="S72" s="3">
        <f t="shared" si="30"/>
        <v>66</v>
      </c>
    </row>
    <row r="73" spans="1:19" ht="12.75">
      <c r="A73" s="1">
        <f t="shared" si="31"/>
        <v>67</v>
      </c>
      <c r="B73" s="5">
        <f t="shared" si="22"/>
        <v>23</v>
      </c>
      <c r="C73" s="6"/>
      <c r="D73" s="7"/>
      <c r="E73" s="8"/>
      <c r="F73" s="7"/>
      <c r="G73" s="8"/>
      <c r="H73" s="9"/>
      <c r="I73" s="10"/>
      <c r="J73" s="11">
        <f t="shared" si="23"/>
        <v>0</v>
      </c>
      <c r="L73" s="12">
        <f t="shared" si="24"/>
        <v>9999</v>
      </c>
      <c r="M73" s="12">
        <f t="shared" si="25"/>
        <v>9999</v>
      </c>
      <c r="N73" s="13">
        <f t="shared" si="26"/>
        <v>23000</v>
      </c>
      <c r="O73" s="13">
        <f t="shared" si="27"/>
        <v>23</v>
      </c>
      <c r="P73" s="3">
        <f t="shared" si="28"/>
        <v>23023</v>
      </c>
      <c r="Q73" s="3">
        <f t="shared" si="29"/>
        <v>23</v>
      </c>
      <c r="R73" s="3">
        <f t="shared" si="12"/>
        <v>23023.000073</v>
      </c>
      <c r="S73" s="3">
        <f t="shared" si="30"/>
        <v>67</v>
      </c>
    </row>
    <row r="74" spans="1:19" ht="13.5" thickBot="1">
      <c r="A74" s="1">
        <f t="shared" si="31"/>
        <v>68</v>
      </c>
      <c r="B74" s="14">
        <f t="shared" si="22"/>
        <v>23</v>
      </c>
      <c r="C74" s="15"/>
      <c r="D74" s="16"/>
      <c r="E74" s="17"/>
      <c r="F74" s="16"/>
      <c r="G74" s="17"/>
      <c r="H74" s="18"/>
      <c r="I74" s="19"/>
      <c r="J74" s="20">
        <f t="shared" si="23"/>
        <v>0</v>
      </c>
      <c r="L74" s="12">
        <f t="shared" si="24"/>
        <v>9999</v>
      </c>
      <c r="M74" s="12">
        <f t="shared" si="25"/>
        <v>9999</v>
      </c>
      <c r="N74" s="13">
        <f t="shared" si="26"/>
        <v>23000</v>
      </c>
      <c r="O74" s="13">
        <f t="shared" si="27"/>
        <v>23</v>
      </c>
      <c r="P74" s="3">
        <f t="shared" si="28"/>
        <v>23023</v>
      </c>
      <c r="Q74" s="3">
        <f t="shared" si="29"/>
        <v>23</v>
      </c>
      <c r="R74" s="3">
        <f t="shared" si="12"/>
        <v>23023.000074</v>
      </c>
      <c r="S74" s="3">
        <f t="shared" si="30"/>
        <v>68</v>
      </c>
    </row>
    <row r="75" spans="1:19" ht="12.75">
      <c r="A75" s="1">
        <f t="shared" si="31"/>
        <v>69</v>
      </c>
      <c r="B75" s="5">
        <f t="shared" si="22"/>
        <v>23</v>
      </c>
      <c r="C75" s="6"/>
      <c r="D75" s="7"/>
      <c r="E75" s="8"/>
      <c r="F75" s="7"/>
      <c r="G75" s="8"/>
      <c r="H75" s="9"/>
      <c r="I75" s="10"/>
      <c r="J75" s="11">
        <f t="shared" si="23"/>
        <v>0</v>
      </c>
      <c r="L75" s="12">
        <f t="shared" si="24"/>
        <v>9999</v>
      </c>
      <c r="M75" s="12">
        <f t="shared" si="25"/>
        <v>9999</v>
      </c>
      <c r="N75" s="13">
        <f t="shared" si="26"/>
        <v>23000</v>
      </c>
      <c r="O75" s="13">
        <f t="shared" si="27"/>
        <v>23</v>
      </c>
      <c r="P75" s="3">
        <f t="shared" si="28"/>
        <v>23023</v>
      </c>
      <c r="Q75" s="3">
        <f t="shared" si="29"/>
        <v>23</v>
      </c>
      <c r="R75" s="3">
        <f t="shared" si="12"/>
        <v>23023.000075</v>
      </c>
      <c r="S75" s="3">
        <f t="shared" si="30"/>
        <v>69</v>
      </c>
    </row>
    <row r="76" spans="1:19" ht="13.5" thickBot="1">
      <c r="A76" s="1">
        <f t="shared" si="31"/>
        <v>70</v>
      </c>
      <c r="B76" s="14">
        <f t="shared" si="22"/>
        <v>23</v>
      </c>
      <c r="C76" s="15"/>
      <c r="D76" s="16"/>
      <c r="E76" s="17"/>
      <c r="F76" s="16"/>
      <c r="G76" s="17"/>
      <c r="H76" s="18"/>
      <c r="I76" s="19"/>
      <c r="J76" s="20">
        <f t="shared" si="23"/>
        <v>0</v>
      </c>
      <c r="L76" s="12">
        <f t="shared" si="24"/>
        <v>9999</v>
      </c>
      <c r="M76" s="12">
        <f t="shared" si="25"/>
        <v>9999</v>
      </c>
      <c r="N76" s="13">
        <f t="shared" si="26"/>
        <v>23000</v>
      </c>
      <c r="O76" s="13">
        <f t="shared" si="27"/>
        <v>23</v>
      </c>
      <c r="P76" s="3">
        <f t="shared" si="28"/>
        <v>23023</v>
      </c>
      <c r="Q76" s="3">
        <f t="shared" si="29"/>
        <v>23</v>
      </c>
      <c r="R76" s="3">
        <f t="shared" si="12"/>
        <v>23023.000076</v>
      </c>
      <c r="S76" s="3">
        <f t="shared" si="30"/>
        <v>70</v>
      </c>
    </row>
    <row r="77" spans="1:19" ht="12.75">
      <c r="A77" s="1">
        <f t="shared" si="31"/>
        <v>71</v>
      </c>
      <c r="B77" s="5">
        <f t="shared" si="22"/>
        <v>23</v>
      </c>
      <c r="C77" s="6"/>
      <c r="D77" s="7"/>
      <c r="E77" s="8"/>
      <c r="F77" s="7"/>
      <c r="G77" s="8"/>
      <c r="H77" s="9"/>
      <c r="I77" s="10"/>
      <c r="J77" s="11">
        <f t="shared" si="23"/>
        <v>0</v>
      </c>
      <c r="L77" s="12">
        <f t="shared" si="24"/>
        <v>9999</v>
      </c>
      <c r="M77" s="12">
        <f t="shared" si="25"/>
        <v>9999</v>
      </c>
      <c r="N77" s="13">
        <f t="shared" si="26"/>
        <v>23000</v>
      </c>
      <c r="O77" s="13">
        <f t="shared" si="27"/>
        <v>23</v>
      </c>
      <c r="P77" s="3">
        <f t="shared" si="28"/>
        <v>23023</v>
      </c>
      <c r="Q77" s="3">
        <f t="shared" si="29"/>
        <v>23</v>
      </c>
      <c r="R77" s="3">
        <f aca="true" t="shared" si="32" ref="R77:R120">IF(OR(K77="d",K77="x"),999999,P77+ROW()*0.000001)</f>
        <v>23023.000077</v>
      </c>
      <c r="S77" s="3">
        <f t="shared" si="30"/>
        <v>71</v>
      </c>
    </row>
    <row r="78" spans="1:19" ht="13.5" thickBot="1">
      <c r="A78" s="1">
        <f t="shared" si="31"/>
        <v>72</v>
      </c>
      <c r="B78" s="14">
        <f t="shared" si="22"/>
        <v>23</v>
      </c>
      <c r="C78" s="15"/>
      <c r="D78" s="16"/>
      <c r="E78" s="17"/>
      <c r="F78" s="16"/>
      <c r="G78" s="17"/>
      <c r="H78" s="18"/>
      <c r="I78" s="19"/>
      <c r="J78" s="20">
        <f t="shared" si="23"/>
        <v>0</v>
      </c>
      <c r="L78" s="12">
        <f t="shared" si="24"/>
        <v>9999</v>
      </c>
      <c r="M78" s="12">
        <f t="shared" si="25"/>
        <v>9999</v>
      </c>
      <c r="N78" s="13">
        <f t="shared" si="26"/>
        <v>23000</v>
      </c>
      <c r="O78" s="13">
        <f t="shared" si="27"/>
        <v>23</v>
      </c>
      <c r="P78" s="3">
        <f t="shared" si="28"/>
        <v>23023</v>
      </c>
      <c r="Q78" s="3">
        <f t="shared" si="29"/>
        <v>23</v>
      </c>
      <c r="R78" s="3">
        <f t="shared" si="32"/>
        <v>23023.000078</v>
      </c>
      <c r="S78" s="3">
        <f t="shared" si="30"/>
        <v>72</v>
      </c>
    </row>
    <row r="79" spans="1:19" ht="12.75">
      <c r="A79" s="1">
        <f t="shared" si="31"/>
        <v>73</v>
      </c>
      <c r="B79" s="5">
        <f aca="true" t="shared" si="33" ref="B79:B102">Q79</f>
        <v>23</v>
      </c>
      <c r="C79" s="6"/>
      <c r="D79" s="7"/>
      <c r="E79" s="8"/>
      <c r="F79" s="7"/>
      <c r="G79" s="8"/>
      <c r="H79" s="9"/>
      <c r="I79" s="10"/>
      <c r="J79" s="11">
        <f aca="true" t="shared" si="34" ref="J79:J102">IF(AND(H79="NP",I79="NP"),"NP",IF(I79="NP",H79,IF(AND(H79="NP",I79=""),"NP",IF(H79="NP",I79,MIN(H79:I79)))))</f>
        <v>0</v>
      </c>
      <c r="L79" s="12">
        <f t="shared" si="24"/>
        <v>9999</v>
      </c>
      <c r="M79" s="12">
        <f t="shared" si="25"/>
        <v>9999</v>
      </c>
      <c r="N79" s="13">
        <f t="shared" si="26"/>
        <v>23000</v>
      </c>
      <c r="O79" s="13">
        <f t="shared" si="27"/>
        <v>23</v>
      </c>
      <c r="P79" s="3">
        <f t="shared" si="28"/>
        <v>23023</v>
      </c>
      <c r="Q79" s="3">
        <f t="shared" si="29"/>
        <v>23</v>
      </c>
      <c r="R79" s="3">
        <f t="shared" si="32"/>
        <v>23023.000079</v>
      </c>
      <c r="S79" s="3">
        <f t="shared" si="30"/>
        <v>73</v>
      </c>
    </row>
    <row r="80" spans="1:19" ht="13.5" thickBot="1">
      <c r="A80" s="1">
        <f t="shared" si="31"/>
        <v>74</v>
      </c>
      <c r="B80" s="14">
        <f t="shared" si="33"/>
        <v>23</v>
      </c>
      <c r="C80" s="15"/>
      <c r="D80" s="16"/>
      <c r="E80" s="17"/>
      <c r="F80" s="16"/>
      <c r="G80" s="17"/>
      <c r="H80" s="18"/>
      <c r="I80" s="19"/>
      <c r="J80" s="20">
        <f t="shared" si="34"/>
        <v>0</v>
      </c>
      <c r="L80" s="12">
        <f t="shared" si="24"/>
        <v>9999</v>
      </c>
      <c r="M80" s="12">
        <f t="shared" si="25"/>
        <v>9999</v>
      </c>
      <c r="N80" s="13">
        <f t="shared" si="26"/>
        <v>23000</v>
      </c>
      <c r="O80" s="13">
        <f t="shared" si="27"/>
        <v>23</v>
      </c>
      <c r="P80" s="3">
        <f t="shared" si="28"/>
        <v>23023</v>
      </c>
      <c r="Q80" s="3">
        <f t="shared" si="29"/>
        <v>23</v>
      </c>
      <c r="R80" s="3">
        <f t="shared" si="32"/>
        <v>23023.00008</v>
      </c>
      <c r="S80" s="3">
        <f t="shared" si="30"/>
        <v>74</v>
      </c>
    </row>
    <row r="81" spans="1:19" ht="12.75">
      <c r="A81" s="1">
        <f t="shared" si="31"/>
        <v>75</v>
      </c>
      <c r="B81" s="5">
        <f t="shared" si="33"/>
        <v>23</v>
      </c>
      <c r="C81" s="6"/>
      <c r="D81" s="7"/>
      <c r="E81" s="8"/>
      <c r="F81" s="7"/>
      <c r="G81" s="8"/>
      <c r="H81" s="9"/>
      <c r="I81" s="10"/>
      <c r="J81" s="11">
        <f t="shared" si="34"/>
        <v>0</v>
      </c>
      <c r="L81" s="12">
        <f t="shared" si="24"/>
        <v>9999</v>
      </c>
      <c r="M81" s="12">
        <f t="shared" si="25"/>
        <v>9999</v>
      </c>
      <c r="N81" s="13">
        <f t="shared" si="26"/>
        <v>23000</v>
      </c>
      <c r="O81" s="13">
        <f t="shared" si="27"/>
        <v>23</v>
      </c>
      <c r="P81" s="3">
        <f t="shared" si="28"/>
        <v>23023</v>
      </c>
      <c r="Q81" s="3">
        <f t="shared" si="29"/>
        <v>23</v>
      </c>
      <c r="R81" s="3">
        <f t="shared" si="32"/>
        <v>23023.000081</v>
      </c>
      <c r="S81" s="3">
        <f t="shared" si="30"/>
        <v>75</v>
      </c>
    </row>
    <row r="82" spans="1:19" ht="13.5" thickBot="1">
      <c r="A82" s="1">
        <f t="shared" si="31"/>
        <v>76</v>
      </c>
      <c r="B82" s="14">
        <f t="shared" si="33"/>
        <v>23</v>
      </c>
      <c r="C82" s="15"/>
      <c r="D82" s="16"/>
      <c r="E82" s="17"/>
      <c r="F82" s="16"/>
      <c r="G82" s="17"/>
      <c r="H82" s="18"/>
      <c r="I82" s="19"/>
      <c r="J82" s="20">
        <f t="shared" si="34"/>
        <v>0</v>
      </c>
      <c r="L82" s="12">
        <f t="shared" si="24"/>
        <v>9999</v>
      </c>
      <c r="M82" s="12">
        <f t="shared" si="25"/>
        <v>9999</v>
      </c>
      <c r="N82" s="13">
        <f t="shared" si="26"/>
        <v>23000</v>
      </c>
      <c r="O82" s="13">
        <f t="shared" si="27"/>
        <v>23</v>
      </c>
      <c r="P82" s="3">
        <f t="shared" si="28"/>
        <v>23023</v>
      </c>
      <c r="Q82" s="3">
        <f t="shared" si="29"/>
        <v>23</v>
      </c>
      <c r="R82" s="3">
        <f t="shared" si="32"/>
        <v>23023.000082</v>
      </c>
      <c r="S82" s="3">
        <f t="shared" si="30"/>
        <v>76</v>
      </c>
    </row>
    <row r="83" spans="1:19" ht="12.75">
      <c r="A83" s="1">
        <f t="shared" si="31"/>
        <v>77</v>
      </c>
      <c r="B83" s="5">
        <f t="shared" si="33"/>
        <v>23</v>
      </c>
      <c r="C83" s="6"/>
      <c r="D83" s="7"/>
      <c r="E83" s="8"/>
      <c r="F83" s="7"/>
      <c r="G83" s="8"/>
      <c r="H83" s="9"/>
      <c r="I83" s="10"/>
      <c r="J83" s="11">
        <f t="shared" si="34"/>
        <v>0</v>
      </c>
      <c r="L83" s="12">
        <f t="shared" si="24"/>
        <v>9999</v>
      </c>
      <c r="M83" s="12">
        <f t="shared" si="25"/>
        <v>9999</v>
      </c>
      <c r="N83" s="13">
        <f t="shared" si="26"/>
        <v>23000</v>
      </c>
      <c r="O83" s="13">
        <f t="shared" si="27"/>
        <v>23</v>
      </c>
      <c r="P83" s="3">
        <f t="shared" si="28"/>
        <v>23023</v>
      </c>
      <c r="Q83" s="3">
        <f t="shared" si="29"/>
        <v>23</v>
      </c>
      <c r="R83" s="3">
        <f t="shared" si="32"/>
        <v>23023.000083</v>
      </c>
      <c r="S83" s="3">
        <f t="shared" si="30"/>
        <v>77</v>
      </c>
    </row>
    <row r="84" spans="1:19" ht="13.5" thickBot="1">
      <c r="A84" s="1">
        <f t="shared" si="31"/>
        <v>78</v>
      </c>
      <c r="B84" s="14">
        <f t="shared" si="33"/>
        <v>23</v>
      </c>
      <c r="C84" s="15"/>
      <c r="D84" s="16"/>
      <c r="E84" s="17"/>
      <c r="F84" s="16"/>
      <c r="G84" s="17"/>
      <c r="H84" s="18"/>
      <c r="I84" s="19"/>
      <c r="J84" s="20">
        <f t="shared" si="34"/>
        <v>0</v>
      </c>
      <c r="L84" s="12">
        <f t="shared" si="24"/>
        <v>9999</v>
      </c>
      <c r="M84" s="12">
        <f t="shared" si="25"/>
        <v>9999</v>
      </c>
      <c r="N84" s="13">
        <f t="shared" si="26"/>
        <v>23000</v>
      </c>
      <c r="O84" s="13">
        <f t="shared" si="27"/>
        <v>23</v>
      </c>
      <c r="P84" s="3">
        <f t="shared" si="28"/>
        <v>23023</v>
      </c>
      <c r="Q84" s="3">
        <f t="shared" si="29"/>
        <v>23</v>
      </c>
      <c r="R84" s="3">
        <f t="shared" si="32"/>
        <v>23023.000084</v>
      </c>
      <c r="S84" s="3">
        <f t="shared" si="30"/>
        <v>78</v>
      </c>
    </row>
    <row r="85" spans="1:19" ht="12.75">
      <c r="A85" s="1">
        <f t="shared" si="31"/>
        <v>79</v>
      </c>
      <c r="B85" s="5">
        <f t="shared" si="33"/>
        <v>23</v>
      </c>
      <c r="C85" s="6"/>
      <c r="D85" s="7"/>
      <c r="E85" s="8"/>
      <c r="F85" s="7"/>
      <c r="G85" s="8"/>
      <c r="H85" s="9"/>
      <c r="I85" s="10"/>
      <c r="J85" s="11">
        <f t="shared" si="34"/>
        <v>0</v>
      </c>
      <c r="L85" s="12">
        <f t="shared" si="24"/>
        <v>9999</v>
      </c>
      <c r="M85" s="12">
        <f t="shared" si="25"/>
        <v>9999</v>
      </c>
      <c r="N85" s="13">
        <f t="shared" si="26"/>
        <v>23000</v>
      </c>
      <c r="O85" s="13">
        <f t="shared" si="27"/>
        <v>23</v>
      </c>
      <c r="P85" s="3">
        <f t="shared" si="28"/>
        <v>23023</v>
      </c>
      <c r="Q85" s="3">
        <f t="shared" si="29"/>
        <v>23</v>
      </c>
      <c r="R85" s="3">
        <f t="shared" si="32"/>
        <v>23023.000085</v>
      </c>
      <c r="S85" s="3">
        <f t="shared" si="30"/>
        <v>79</v>
      </c>
    </row>
    <row r="86" spans="1:19" ht="13.5" thickBot="1">
      <c r="A86" s="1">
        <f t="shared" si="31"/>
        <v>80</v>
      </c>
      <c r="B86" s="14">
        <f t="shared" si="33"/>
        <v>23</v>
      </c>
      <c r="C86" s="15"/>
      <c r="D86" s="16"/>
      <c r="E86" s="17"/>
      <c r="F86" s="16"/>
      <c r="G86" s="17"/>
      <c r="H86" s="18"/>
      <c r="I86" s="19"/>
      <c r="J86" s="20">
        <f t="shared" si="34"/>
        <v>0</v>
      </c>
      <c r="L86" s="12">
        <f t="shared" si="24"/>
        <v>9999</v>
      </c>
      <c r="M86" s="12">
        <f t="shared" si="25"/>
        <v>9999</v>
      </c>
      <c r="N86" s="13">
        <f t="shared" si="26"/>
        <v>23000</v>
      </c>
      <c r="O86" s="13">
        <f t="shared" si="27"/>
        <v>23</v>
      </c>
      <c r="P86" s="3">
        <f t="shared" si="28"/>
        <v>23023</v>
      </c>
      <c r="Q86" s="3">
        <f t="shared" si="29"/>
        <v>23</v>
      </c>
      <c r="R86" s="3">
        <f t="shared" si="32"/>
        <v>23023.000086</v>
      </c>
      <c r="S86" s="3">
        <f t="shared" si="30"/>
        <v>80</v>
      </c>
    </row>
    <row r="87" spans="1:19" ht="12.75">
      <c r="A87" s="1">
        <f t="shared" si="31"/>
        <v>81</v>
      </c>
      <c r="B87" s="5">
        <f t="shared" si="33"/>
        <v>23</v>
      </c>
      <c r="C87" s="6"/>
      <c r="D87" s="7"/>
      <c r="E87" s="8"/>
      <c r="F87" s="7"/>
      <c r="G87" s="8"/>
      <c r="H87" s="9"/>
      <c r="I87" s="10"/>
      <c r="J87" s="11">
        <f t="shared" si="34"/>
        <v>0</v>
      </c>
      <c r="L87" s="12">
        <f t="shared" si="24"/>
        <v>9999</v>
      </c>
      <c r="M87" s="12">
        <f t="shared" si="25"/>
        <v>9999</v>
      </c>
      <c r="N87" s="13">
        <f t="shared" si="26"/>
        <v>23000</v>
      </c>
      <c r="O87" s="13">
        <f t="shared" si="27"/>
        <v>23</v>
      </c>
      <c r="P87" s="3">
        <f t="shared" si="28"/>
        <v>23023</v>
      </c>
      <c r="Q87" s="3">
        <f t="shared" si="29"/>
        <v>23</v>
      </c>
      <c r="R87" s="3">
        <f t="shared" si="32"/>
        <v>23023.000087</v>
      </c>
      <c r="S87" s="3">
        <f t="shared" si="30"/>
        <v>81</v>
      </c>
    </row>
    <row r="88" spans="1:19" ht="13.5" thickBot="1">
      <c r="A88" s="1">
        <f t="shared" si="31"/>
        <v>82</v>
      </c>
      <c r="B88" s="14">
        <f t="shared" si="33"/>
        <v>23</v>
      </c>
      <c r="C88" s="15"/>
      <c r="D88" s="16"/>
      <c r="E88" s="17"/>
      <c r="F88" s="16"/>
      <c r="G88" s="17"/>
      <c r="H88" s="18"/>
      <c r="I88" s="19"/>
      <c r="J88" s="20">
        <f t="shared" si="34"/>
        <v>0</v>
      </c>
      <c r="L88" s="12">
        <f t="shared" si="24"/>
        <v>9999</v>
      </c>
      <c r="M88" s="12">
        <f t="shared" si="25"/>
        <v>9999</v>
      </c>
      <c r="N88" s="13">
        <f t="shared" si="26"/>
        <v>23000</v>
      </c>
      <c r="O88" s="13">
        <f t="shared" si="27"/>
        <v>23</v>
      </c>
      <c r="P88" s="3">
        <f t="shared" si="28"/>
        <v>23023</v>
      </c>
      <c r="Q88" s="3">
        <f t="shared" si="29"/>
        <v>23</v>
      </c>
      <c r="R88" s="3">
        <f t="shared" si="32"/>
        <v>23023.000088</v>
      </c>
      <c r="S88" s="3">
        <f t="shared" si="30"/>
        <v>82</v>
      </c>
    </row>
    <row r="89" spans="1:19" ht="12.75">
      <c r="A89" s="1">
        <f t="shared" si="31"/>
        <v>83</v>
      </c>
      <c r="B89" s="5">
        <f t="shared" si="33"/>
        <v>23</v>
      </c>
      <c r="C89" s="6"/>
      <c r="D89" s="7"/>
      <c r="E89" s="8"/>
      <c r="F89" s="7"/>
      <c r="G89" s="8"/>
      <c r="H89" s="9"/>
      <c r="I89" s="10"/>
      <c r="J89" s="11">
        <f t="shared" si="34"/>
        <v>0</v>
      </c>
      <c r="L89" s="12">
        <f t="shared" si="24"/>
        <v>9999</v>
      </c>
      <c r="M89" s="12">
        <f t="shared" si="25"/>
        <v>9999</v>
      </c>
      <c r="N89" s="13">
        <f t="shared" si="26"/>
        <v>23000</v>
      </c>
      <c r="O89" s="13">
        <f t="shared" si="27"/>
        <v>23</v>
      </c>
      <c r="P89" s="3">
        <f t="shared" si="28"/>
        <v>23023</v>
      </c>
      <c r="Q89" s="3">
        <f t="shared" si="29"/>
        <v>23</v>
      </c>
      <c r="R89" s="3">
        <f t="shared" si="32"/>
        <v>23023.000089</v>
      </c>
      <c r="S89" s="3">
        <f t="shared" si="30"/>
        <v>83</v>
      </c>
    </row>
    <row r="90" spans="1:19" ht="13.5" thickBot="1">
      <c r="A90" s="1">
        <f t="shared" si="31"/>
        <v>84</v>
      </c>
      <c r="B90" s="14">
        <f t="shared" si="33"/>
        <v>23</v>
      </c>
      <c r="C90" s="15"/>
      <c r="D90" s="16"/>
      <c r="E90" s="17"/>
      <c r="F90" s="16"/>
      <c r="G90" s="17"/>
      <c r="H90" s="18"/>
      <c r="I90" s="19"/>
      <c r="J90" s="20">
        <f t="shared" si="34"/>
        <v>0</v>
      </c>
      <c r="L90" s="12">
        <f t="shared" si="24"/>
        <v>9999</v>
      </c>
      <c r="M90" s="12">
        <f t="shared" si="25"/>
        <v>9999</v>
      </c>
      <c r="N90" s="13">
        <f t="shared" si="26"/>
        <v>23000</v>
      </c>
      <c r="O90" s="13">
        <f t="shared" si="27"/>
        <v>23</v>
      </c>
      <c r="P90" s="3">
        <f t="shared" si="28"/>
        <v>23023</v>
      </c>
      <c r="Q90" s="3">
        <f t="shared" si="29"/>
        <v>23</v>
      </c>
      <c r="R90" s="3">
        <f t="shared" si="32"/>
        <v>23023.00009</v>
      </c>
      <c r="S90" s="3">
        <f t="shared" si="30"/>
        <v>84</v>
      </c>
    </row>
    <row r="91" spans="1:19" ht="12.75">
      <c r="A91" s="1">
        <f t="shared" si="31"/>
        <v>85</v>
      </c>
      <c r="B91" s="5">
        <f t="shared" si="33"/>
        <v>23</v>
      </c>
      <c r="C91" s="6"/>
      <c r="D91" s="7"/>
      <c r="E91" s="8"/>
      <c r="F91" s="7"/>
      <c r="G91" s="8"/>
      <c r="H91" s="9"/>
      <c r="I91" s="10"/>
      <c r="J91" s="11">
        <f t="shared" si="34"/>
        <v>0</v>
      </c>
      <c r="L91" s="12">
        <f t="shared" si="24"/>
        <v>9999</v>
      </c>
      <c r="M91" s="12">
        <f t="shared" si="25"/>
        <v>9999</v>
      </c>
      <c r="N91" s="13">
        <f t="shared" si="26"/>
        <v>23000</v>
      </c>
      <c r="O91" s="13">
        <f t="shared" si="27"/>
        <v>23</v>
      </c>
      <c r="P91" s="3">
        <f t="shared" si="28"/>
        <v>23023</v>
      </c>
      <c r="Q91" s="3">
        <f t="shared" si="29"/>
        <v>23</v>
      </c>
      <c r="R91" s="3">
        <f t="shared" si="32"/>
        <v>23023.000091</v>
      </c>
      <c r="S91" s="3">
        <f t="shared" si="30"/>
        <v>85</v>
      </c>
    </row>
    <row r="92" spans="1:19" ht="13.5" thickBot="1">
      <c r="A92" s="1">
        <f t="shared" si="31"/>
        <v>86</v>
      </c>
      <c r="B92" s="14">
        <f t="shared" si="33"/>
        <v>23</v>
      </c>
      <c r="C92" s="15"/>
      <c r="D92" s="16"/>
      <c r="E92" s="17"/>
      <c r="F92" s="16"/>
      <c r="G92" s="17"/>
      <c r="H92" s="18"/>
      <c r="I92" s="19"/>
      <c r="J92" s="20">
        <f t="shared" si="34"/>
        <v>0</v>
      </c>
      <c r="L92" s="12">
        <f t="shared" si="24"/>
        <v>9999</v>
      </c>
      <c r="M92" s="12">
        <f t="shared" si="25"/>
        <v>9999</v>
      </c>
      <c r="N92" s="13">
        <f t="shared" si="26"/>
        <v>23000</v>
      </c>
      <c r="O92" s="13">
        <f t="shared" si="27"/>
        <v>23</v>
      </c>
      <c r="P92" s="3">
        <f t="shared" si="28"/>
        <v>23023</v>
      </c>
      <c r="Q92" s="3">
        <f t="shared" si="29"/>
        <v>23</v>
      </c>
      <c r="R92" s="3">
        <f t="shared" si="32"/>
        <v>23023.000092</v>
      </c>
      <c r="S92" s="3">
        <f t="shared" si="30"/>
        <v>86</v>
      </c>
    </row>
    <row r="93" spans="1:19" ht="12.75">
      <c r="A93" s="1">
        <f t="shared" si="31"/>
        <v>87</v>
      </c>
      <c r="B93" s="5">
        <f t="shared" si="33"/>
        <v>23</v>
      </c>
      <c r="C93" s="6"/>
      <c r="D93" s="7"/>
      <c r="E93" s="8"/>
      <c r="F93" s="7"/>
      <c r="G93" s="8"/>
      <c r="H93" s="9"/>
      <c r="I93" s="10"/>
      <c r="J93" s="11">
        <f t="shared" si="34"/>
        <v>0</v>
      </c>
      <c r="L93" s="12">
        <f t="shared" si="24"/>
        <v>9999</v>
      </c>
      <c r="M93" s="12">
        <f t="shared" si="25"/>
        <v>9999</v>
      </c>
      <c r="N93" s="13">
        <f t="shared" si="26"/>
        <v>23000</v>
      </c>
      <c r="O93" s="13">
        <f t="shared" si="27"/>
        <v>23</v>
      </c>
      <c r="P93" s="3">
        <f t="shared" si="28"/>
        <v>23023</v>
      </c>
      <c r="Q93" s="3">
        <f t="shared" si="29"/>
        <v>23</v>
      </c>
      <c r="R93" s="3">
        <f t="shared" si="32"/>
        <v>23023.000093</v>
      </c>
      <c r="S93" s="3">
        <f t="shared" si="30"/>
        <v>87</v>
      </c>
    </row>
    <row r="94" spans="1:19" ht="13.5" thickBot="1">
      <c r="A94" s="1">
        <f t="shared" si="31"/>
        <v>88</v>
      </c>
      <c r="B94" s="14">
        <f t="shared" si="33"/>
        <v>23</v>
      </c>
      <c r="C94" s="15"/>
      <c r="D94" s="16"/>
      <c r="E94" s="17"/>
      <c r="F94" s="16"/>
      <c r="G94" s="17"/>
      <c r="H94" s="18"/>
      <c r="I94" s="19"/>
      <c r="J94" s="20">
        <f t="shared" si="34"/>
        <v>0</v>
      </c>
      <c r="L94" s="12">
        <f t="shared" si="24"/>
        <v>9999</v>
      </c>
      <c r="M94" s="12">
        <f t="shared" si="25"/>
        <v>9999</v>
      </c>
      <c r="N94" s="13">
        <f t="shared" si="26"/>
        <v>23000</v>
      </c>
      <c r="O94" s="13">
        <f t="shared" si="27"/>
        <v>23</v>
      </c>
      <c r="P94" s="3">
        <f t="shared" si="28"/>
        <v>23023</v>
      </c>
      <c r="Q94" s="3">
        <f t="shared" si="29"/>
        <v>23</v>
      </c>
      <c r="R94" s="3">
        <f t="shared" si="32"/>
        <v>23023.000094</v>
      </c>
      <c r="S94" s="3">
        <f t="shared" si="30"/>
        <v>88</v>
      </c>
    </row>
    <row r="95" spans="1:19" ht="12.75">
      <c r="A95" s="1">
        <f t="shared" si="31"/>
        <v>89</v>
      </c>
      <c r="B95" s="5">
        <f t="shared" si="33"/>
        <v>23</v>
      </c>
      <c r="C95" s="6"/>
      <c r="D95" s="7"/>
      <c r="E95" s="8"/>
      <c r="F95" s="7"/>
      <c r="G95" s="8"/>
      <c r="H95" s="9"/>
      <c r="I95" s="10"/>
      <c r="J95" s="11">
        <f t="shared" si="34"/>
        <v>0</v>
      </c>
      <c r="L95" s="12">
        <f t="shared" si="24"/>
        <v>9999</v>
      </c>
      <c r="M95" s="12">
        <f t="shared" si="25"/>
        <v>9999</v>
      </c>
      <c r="N95" s="13">
        <f t="shared" si="26"/>
        <v>23000</v>
      </c>
      <c r="O95" s="13">
        <f t="shared" si="27"/>
        <v>23</v>
      </c>
      <c r="P95" s="3">
        <f t="shared" si="28"/>
        <v>23023</v>
      </c>
      <c r="Q95" s="3">
        <f t="shared" si="29"/>
        <v>23</v>
      </c>
      <c r="R95" s="3">
        <f t="shared" si="32"/>
        <v>23023.000095</v>
      </c>
      <c r="S95" s="3">
        <f t="shared" si="30"/>
        <v>89</v>
      </c>
    </row>
    <row r="96" spans="1:19" ht="13.5" thickBot="1">
      <c r="A96" s="1">
        <f t="shared" si="31"/>
        <v>90</v>
      </c>
      <c r="B96" s="14">
        <f t="shared" si="33"/>
        <v>23</v>
      </c>
      <c r="C96" s="15"/>
      <c r="D96" s="16"/>
      <c r="E96" s="17"/>
      <c r="F96" s="16"/>
      <c r="G96" s="17"/>
      <c r="H96" s="18"/>
      <c r="I96" s="19"/>
      <c r="J96" s="20">
        <f t="shared" si="34"/>
        <v>0</v>
      </c>
      <c r="L96" s="12">
        <f t="shared" si="24"/>
        <v>9999</v>
      </c>
      <c r="M96" s="12">
        <f t="shared" si="25"/>
        <v>9999</v>
      </c>
      <c r="N96" s="13">
        <f t="shared" si="26"/>
        <v>23000</v>
      </c>
      <c r="O96" s="13">
        <f t="shared" si="27"/>
        <v>23</v>
      </c>
      <c r="P96" s="3">
        <f t="shared" si="28"/>
        <v>23023</v>
      </c>
      <c r="Q96" s="3">
        <f t="shared" si="29"/>
        <v>23</v>
      </c>
      <c r="R96" s="3">
        <f t="shared" si="32"/>
        <v>23023.000096</v>
      </c>
      <c r="S96" s="3">
        <f t="shared" si="30"/>
        <v>90</v>
      </c>
    </row>
    <row r="97" spans="1:19" ht="12.75">
      <c r="A97" s="1">
        <f t="shared" si="31"/>
        <v>91</v>
      </c>
      <c r="B97" s="5">
        <f t="shared" si="33"/>
        <v>23</v>
      </c>
      <c r="C97" s="6"/>
      <c r="D97" s="7"/>
      <c r="E97" s="8"/>
      <c r="F97" s="7"/>
      <c r="G97" s="8"/>
      <c r="H97" s="9"/>
      <c r="I97" s="10"/>
      <c r="J97" s="11">
        <f t="shared" si="34"/>
        <v>0</v>
      </c>
      <c r="L97" s="12">
        <f t="shared" si="24"/>
        <v>9999</v>
      </c>
      <c r="M97" s="12">
        <f t="shared" si="25"/>
        <v>9999</v>
      </c>
      <c r="N97" s="13">
        <f t="shared" si="26"/>
        <v>23000</v>
      </c>
      <c r="O97" s="13">
        <f t="shared" si="27"/>
        <v>23</v>
      </c>
      <c r="P97" s="3">
        <f t="shared" si="28"/>
        <v>23023</v>
      </c>
      <c r="Q97" s="3">
        <f t="shared" si="29"/>
        <v>23</v>
      </c>
      <c r="R97" s="3">
        <f t="shared" si="32"/>
        <v>23023.000097</v>
      </c>
      <c r="S97" s="3">
        <f t="shared" si="30"/>
        <v>91</v>
      </c>
    </row>
    <row r="98" spans="1:19" ht="13.5" thickBot="1">
      <c r="A98" s="1">
        <f t="shared" si="31"/>
        <v>92</v>
      </c>
      <c r="B98" s="14">
        <f t="shared" si="33"/>
        <v>23</v>
      </c>
      <c r="C98" s="15"/>
      <c r="D98" s="16"/>
      <c r="E98" s="17"/>
      <c r="F98" s="16"/>
      <c r="G98" s="17"/>
      <c r="H98" s="18"/>
      <c r="I98" s="19"/>
      <c r="J98" s="20">
        <f t="shared" si="34"/>
        <v>0</v>
      </c>
      <c r="L98" s="12">
        <f t="shared" si="24"/>
        <v>9999</v>
      </c>
      <c r="M98" s="12">
        <f t="shared" si="25"/>
        <v>9999</v>
      </c>
      <c r="N98" s="13">
        <f t="shared" si="26"/>
        <v>23000</v>
      </c>
      <c r="O98" s="13">
        <f t="shared" si="27"/>
        <v>23</v>
      </c>
      <c r="P98" s="3">
        <f t="shared" si="28"/>
        <v>23023</v>
      </c>
      <c r="Q98" s="3">
        <f t="shared" si="29"/>
        <v>23</v>
      </c>
      <c r="R98" s="3">
        <f t="shared" si="32"/>
        <v>23023.000098</v>
      </c>
      <c r="S98" s="3">
        <f t="shared" si="30"/>
        <v>92</v>
      </c>
    </row>
    <row r="99" spans="1:19" ht="12.75">
      <c r="A99" s="1">
        <f t="shared" si="31"/>
        <v>93</v>
      </c>
      <c r="B99" s="5">
        <f t="shared" si="33"/>
        <v>23</v>
      </c>
      <c r="C99" s="6"/>
      <c r="D99" s="7"/>
      <c r="E99" s="8"/>
      <c r="F99" s="7"/>
      <c r="G99" s="8"/>
      <c r="H99" s="9"/>
      <c r="I99" s="10"/>
      <c r="J99" s="11">
        <f t="shared" si="34"/>
        <v>0</v>
      </c>
      <c r="L99" s="12">
        <f t="shared" si="24"/>
        <v>9999</v>
      </c>
      <c r="M99" s="12">
        <f t="shared" si="25"/>
        <v>9999</v>
      </c>
      <c r="N99" s="13">
        <f t="shared" si="26"/>
        <v>23000</v>
      </c>
      <c r="O99" s="13">
        <f t="shared" si="27"/>
        <v>23</v>
      </c>
      <c r="P99" s="3">
        <f t="shared" si="28"/>
        <v>23023</v>
      </c>
      <c r="Q99" s="3">
        <f t="shared" si="29"/>
        <v>23</v>
      </c>
      <c r="R99" s="3">
        <f t="shared" si="32"/>
        <v>23023.000099</v>
      </c>
      <c r="S99" s="3">
        <f t="shared" si="30"/>
        <v>93</v>
      </c>
    </row>
    <row r="100" spans="1:19" ht="13.5" thickBot="1">
      <c r="A100" s="1">
        <f t="shared" si="31"/>
        <v>94</v>
      </c>
      <c r="B100" s="14">
        <f t="shared" si="33"/>
        <v>23</v>
      </c>
      <c r="C100" s="15"/>
      <c r="D100" s="16"/>
      <c r="E100" s="17"/>
      <c r="F100" s="16"/>
      <c r="G100" s="17"/>
      <c r="H100" s="18"/>
      <c r="I100" s="19"/>
      <c r="J100" s="20">
        <f t="shared" si="34"/>
        <v>0</v>
      </c>
      <c r="L100" s="12">
        <f t="shared" si="24"/>
        <v>9999</v>
      </c>
      <c r="M100" s="12">
        <f t="shared" si="25"/>
        <v>9999</v>
      </c>
      <c r="N100" s="13">
        <f t="shared" si="26"/>
        <v>23000</v>
      </c>
      <c r="O100" s="13">
        <f t="shared" si="27"/>
        <v>23</v>
      </c>
      <c r="P100" s="3">
        <f t="shared" si="28"/>
        <v>23023</v>
      </c>
      <c r="Q100" s="3">
        <f t="shared" si="29"/>
        <v>23</v>
      </c>
      <c r="R100" s="3">
        <f t="shared" si="32"/>
        <v>23023.0001</v>
      </c>
      <c r="S100" s="3">
        <f t="shared" si="30"/>
        <v>94</v>
      </c>
    </row>
    <row r="101" spans="1:19" ht="12.75">
      <c r="A101" s="1">
        <f t="shared" si="31"/>
        <v>95</v>
      </c>
      <c r="B101" s="5">
        <f t="shared" si="33"/>
        <v>23</v>
      </c>
      <c r="C101" s="6"/>
      <c r="D101" s="7"/>
      <c r="E101" s="8"/>
      <c r="F101" s="7"/>
      <c r="G101" s="8"/>
      <c r="H101" s="9"/>
      <c r="I101" s="10"/>
      <c r="J101" s="11">
        <f t="shared" si="34"/>
        <v>0</v>
      </c>
      <c r="L101" s="12">
        <f t="shared" si="24"/>
        <v>9999</v>
      </c>
      <c r="M101" s="12">
        <f t="shared" si="25"/>
        <v>9999</v>
      </c>
      <c r="N101" s="13">
        <f t="shared" si="26"/>
        <v>23000</v>
      </c>
      <c r="O101" s="13">
        <f t="shared" si="27"/>
        <v>23</v>
      </c>
      <c r="P101" s="3">
        <f t="shared" si="28"/>
        <v>23023</v>
      </c>
      <c r="Q101" s="3">
        <f t="shared" si="29"/>
        <v>23</v>
      </c>
      <c r="R101" s="3">
        <f t="shared" si="32"/>
        <v>23023.000101</v>
      </c>
      <c r="S101" s="3">
        <f t="shared" si="30"/>
        <v>95</v>
      </c>
    </row>
    <row r="102" spans="1:19" ht="13.5" thickBot="1">
      <c r="A102" s="1">
        <f t="shared" si="31"/>
        <v>96</v>
      </c>
      <c r="B102" s="14">
        <f t="shared" si="33"/>
        <v>23</v>
      </c>
      <c r="C102" s="15"/>
      <c r="D102" s="16"/>
      <c r="E102" s="17"/>
      <c r="F102" s="16"/>
      <c r="G102" s="17"/>
      <c r="H102" s="18"/>
      <c r="I102" s="19"/>
      <c r="J102" s="20">
        <f t="shared" si="34"/>
        <v>0</v>
      </c>
      <c r="L102" s="12">
        <f t="shared" si="24"/>
        <v>9999</v>
      </c>
      <c r="M102" s="12">
        <f t="shared" si="25"/>
        <v>9999</v>
      </c>
      <c r="N102" s="13">
        <f t="shared" si="26"/>
        <v>23000</v>
      </c>
      <c r="O102" s="13">
        <f t="shared" si="27"/>
        <v>23</v>
      </c>
      <c r="P102" s="3">
        <f t="shared" si="28"/>
        <v>23023</v>
      </c>
      <c r="Q102" s="3">
        <f t="shared" si="29"/>
        <v>23</v>
      </c>
      <c r="R102" s="3">
        <f t="shared" si="32"/>
        <v>23023.000102</v>
      </c>
      <c r="S102" s="3">
        <f t="shared" si="30"/>
        <v>96</v>
      </c>
    </row>
    <row r="103" spans="1:19" ht="12.75">
      <c r="A103" s="1">
        <f t="shared" si="31"/>
        <v>97</v>
      </c>
      <c r="B103" s="5">
        <f aca="true" t="shared" si="35" ref="B103:B120">Q103</f>
        <v>23</v>
      </c>
      <c r="C103" s="6"/>
      <c r="D103" s="7"/>
      <c r="E103" s="8"/>
      <c r="F103" s="7"/>
      <c r="G103" s="8"/>
      <c r="H103" s="9"/>
      <c r="I103" s="10"/>
      <c r="J103" s="11">
        <f aca="true" t="shared" si="36" ref="J103:J120">IF(AND(H103="NP",I103="NP"),"NP",IF(I103="NP",H103,IF(AND(H103="NP",I103=""),"NP",IF(H103="NP",I103,MIN(H103:I103)))))</f>
        <v>0</v>
      </c>
      <c r="L103" s="12">
        <f aca="true" t="shared" si="37" ref="L103:L120">IF(J103=0,9999,IF(J103="NP",999,J103))</f>
        <v>9999</v>
      </c>
      <c r="M103" s="12">
        <f aca="true" t="shared" si="38" ref="M103:M120">IF(J103=0,9999,IF(J103="NP",999,IF(OR(H103="NP",I103="NP"),MIN(H103:I103)+500,H103+I103)))</f>
        <v>9999</v>
      </c>
      <c r="N103" s="13">
        <f aca="true" t="shared" si="39" ref="N103:N120">RANK(L103,$L$7:$L$120,1)*1000</f>
        <v>23000</v>
      </c>
      <c r="O103" s="13">
        <f aca="true" t="shared" si="40" ref="O103:O120">RANK(M103,$M$7:$M$120,1)</f>
        <v>23</v>
      </c>
      <c r="P103" s="3">
        <f aca="true" t="shared" si="41" ref="P103:P120">N103+O103</f>
        <v>23023</v>
      </c>
      <c r="Q103" s="3">
        <f aca="true" t="shared" si="42" ref="Q103:Q120">RANK(P103,$P$7:$P$120,1)</f>
        <v>23</v>
      </c>
      <c r="R103" s="3">
        <f t="shared" si="32"/>
        <v>23023.000103</v>
      </c>
      <c r="S103" s="3">
        <f aca="true" t="shared" si="43" ref="S103:S120">RANK(R103,$R$7:$R$120,1)</f>
        <v>97</v>
      </c>
    </row>
    <row r="104" spans="1:19" ht="13.5" thickBot="1">
      <c r="A104" s="1">
        <f t="shared" si="31"/>
        <v>98</v>
      </c>
      <c r="B104" s="14">
        <f t="shared" si="35"/>
        <v>23</v>
      </c>
      <c r="C104" s="15"/>
      <c r="D104" s="16"/>
      <c r="E104" s="17"/>
      <c r="F104" s="16"/>
      <c r="G104" s="17"/>
      <c r="H104" s="18"/>
      <c r="I104" s="19"/>
      <c r="J104" s="20">
        <f t="shared" si="36"/>
        <v>0</v>
      </c>
      <c r="L104" s="12">
        <f t="shared" si="37"/>
        <v>9999</v>
      </c>
      <c r="M104" s="12">
        <f t="shared" si="38"/>
        <v>9999</v>
      </c>
      <c r="N104" s="13">
        <f t="shared" si="39"/>
        <v>23000</v>
      </c>
      <c r="O104" s="13">
        <f t="shared" si="40"/>
        <v>23</v>
      </c>
      <c r="P104" s="3">
        <f t="shared" si="41"/>
        <v>23023</v>
      </c>
      <c r="Q104" s="3">
        <f t="shared" si="42"/>
        <v>23</v>
      </c>
      <c r="R104" s="3">
        <f t="shared" si="32"/>
        <v>23023.000104</v>
      </c>
      <c r="S104" s="3">
        <f t="shared" si="43"/>
        <v>98</v>
      </c>
    </row>
    <row r="105" spans="1:19" ht="12.75">
      <c r="A105" s="1">
        <f aca="true" t="shared" si="44" ref="A105:A120">S105</f>
        <v>99</v>
      </c>
      <c r="B105" s="5">
        <f t="shared" si="35"/>
        <v>23</v>
      </c>
      <c r="C105" s="6"/>
      <c r="D105" s="7"/>
      <c r="E105" s="8"/>
      <c r="F105" s="7"/>
      <c r="G105" s="8"/>
      <c r="H105" s="9"/>
      <c r="I105" s="10"/>
      <c r="J105" s="11">
        <f t="shared" si="36"/>
        <v>0</v>
      </c>
      <c r="L105" s="12">
        <f t="shared" si="37"/>
        <v>9999</v>
      </c>
      <c r="M105" s="12">
        <f t="shared" si="38"/>
        <v>9999</v>
      </c>
      <c r="N105" s="13">
        <f t="shared" si="39"/>
        <v>23000</v>
      </c>
      <c r="O105" s="13">
        <f t="shared" si="40"/>
        <v>23</v>
      </c>
      <c r="P105" s="3">
        <f t="shared" si="41"/>
        <v>23023</v>
      </c>
      <c r="Q105" s="3">
        <f t="shared" si="42"/>
        <v>23</v>
      </c>
      <c r="R105" s="3">
        <f t="shared" si="32"/>
        <v>23023.000105</v>
      </c>
      <c r="S105" s="3">
        <f t="shared" si="43"/>
        <v>99</v>
      </c>
    </row>
    <row r="106" spans="1:19" ht="13.5" thickBot="1">
      <c r="A106" s="1">
        <f t="shared" si="44"/>
        <v>100</v>
      </c>
      <c r="B106" s="14">
        <f t="shared" si="35"/>
        <v>23</v>
      </c>
      <c r="C106" s="15"/>
      <c r="D106" s="16"/>
      <c r="E106" s="17"/>
      <c r="F106" s="16"/>
      <c r="G106" s="17"/>
      <c r="H106" s="18"/>
      <c r="I106" s="19"/>
      <c r="J106" s="20">
        <f t="shared" si="36"/>
        <v>0</v>
      </c>
      <c r="L106" s="12">
        <f t="shared" si="37"/>
        <v>9999</v>
      </c>
      <c r="M106" s="12">
        <f t="shared" si="38"/>
        <v>9999</v>
      </c>
      <c r="N106" s="13">
        <f t="shared" si="39"/>
        <v>23000</v>
      </c>
      <c r="O106" s="13">
        <f t="shared" si="40"/>
        <v>23</v>
      </c>
      <c r="P106" s="3">
        <f t="shared" si="41"/>
        <v>23023</v>
      </c>
      <c r="Q106" s="3">
        <f t="shared" si="42"/>
        <v>23</v>
      </c>
      <c r="R106" s="3">
        <f t="shared" si="32"/>
        <v>23023.000106</v>
      </c>
      <c r="S106" s="3">
        <f t="shared" si="43"/>
        <v>100</v>
      </c>
    </row>
    <row r="107" spans="1:19" ht="12.75">
      <c r="A107" s="1">
        <f t="shared" si="44"/>
        <v>101</v>
      </c>
      <c r="B107" s="5">
        <f t="shared" si="35"/>
        <v>23</v>
      </c>
      <c r="C107" s="6"/>
      <c r="D107" s="7"/>
      <c r="E107" s="8"/>
      <c r="F107" s="7"/>
      <c r="G107" s="8"/>
      <c r="H107" s="9"/>
      <c r="I107" s="10"/>
      <c r="J107" s="11">
        <f t="shared" si="36"/>
        <v>0</v>
      </c>
      <c r="L107" s="12">
        <f t="shared" si="37"/>
        <v>9999</v>
      </c>
      <c r="M107" s="12">
        <f t="shared" si="38"/>
        <v>9999</v>
      </c>
      <c r="N107" s="13">
        <f t="shared" si="39"/>
        <v>23000</v>
      </c>
      <c r="O107" s="13">
        <f t="shared" si="40"/>
        <v>23</v>
      </c>
      <c r="P107" s="3">
        <f t="shared" si="41"/>
        <v>23023</v>
      </c>
      <c r="Q107" s="3">
        <f t="shared" si="42"/>
        <v>23</v>
      </c>
      <c r="R107" s="3">
        <f t="shared" si="32"/>
        <v>23023.000107</v>
      </c>
      <c r="S107" s="3">
        <f t="shared" si="43"/>
        <v>101</v>
      </c>
    </row>
    <row r="108" spans="1:19" ht="13.5" thickBot="1">
      <c r="A108" s="1">
        <f t="shared" si="44"/>
        <v>102</v>
      </c>
      <c r="B108" s="14">
        <f t="shared" si="35"/>
        <v>23</v>
      </c>
      <c r="C108" s="15"/>
      <c r="D108" s="16"/>
      <c r="E108" s="17"/>
      <c r="F108" s="16"/>
      <c r="G108" s="17"/>
      <c r="H108" s="18"/>
      <c r="I108" s="19"/>
      <c r="J108" s="20">
        <f t="shared" si="36"/>
        <v>0</v>
      </c>
      <c r="L108" s="12">
        <f t="shared" si="37"/>
        <v>9999</v>
      </c>
      <c r="M108" s="12">
        <f t="shared" si="38"/>
        <v>9999</v>
      </c>
      <c r="N108" s="13">
        <f t="shared" si="39"/>
        <v>23000</v>
      </c>
      <c r="O108" s="13">
        <f t="shared" si="40"/>
        <v>23</v>
      </c>
      <c r="P108" s="3">
        <f t="shared" si="41"/>
        <v>23023</v>
      </c>
      <c r="Q108" s="3">
        <f t="shared" si="42"/>
        <v>23</v>
      </c>
      <c r="R108" s="3">
        <f t="shared" si="32"/>
        <v>23023.000108</v>
      </c>
      <c r="S108" s="3">
        <f t="shared" si="43"/>
        <v>102</v>
      </c>
    </row>
    <row r="109" spans="1:19" ht="12.75">
      <c r="A109" s="1">
        <f t="shared" si="44"/>
        <v>103</v>
      </c>
      <c r="B109" s="5">
        <f t="shared" si="35"/>
        <v>23</v>
      </c>
      <c r="C109" s="6"/>
      <c r="D109" s="7"/>
      <c r="E109" s="8"/>
      <c r="F109" s="7"/>
      <c r="G109" s="8"/>
      <c r="H109" s="9"/>
      <c r="I109" s="10"/>
      <c r="J109" s="11">
        <f t="shared" si="36"/>
        <v>0</v>
      </c>
      <c r="L109" s="12">
        <f t="shared" si="37"/>
        <v>9999</v>
      </c>
      <c r="M109" s="12">
        <f t="shared" si="38"/>
        <v>9999</v>
      </c>
      <c r="N109" s="13">
        <f t="shared" si="39"/>
        <v>23000</v>
      </c>
      <c r="O109" s="13">
        <f t="shared" si="40"/>
        <v>23</v>
      </c>
      <c r="P109" s="3">
        <f t="shared" si="41"/>
        <v>23023</v>
      </c>
      <c r="Q109" s="3">
        <f t="shared" si="42"/>
        <v>23</v>
      </c>
      <c r="R109" s="3">
        <f t="shared" si="32"/>
        <v>23023.000109</v>
      </c>
      <c r="S109" s="3">
        <f t="shared" si="43"/>
        <v>103</v>
      </c>
    </row>
    <row r="110" spans="1:19" ht="13.5" thickBot="1">
      <c r="A110" s="1">
        <f t="shared" si="44"/>
        <v>104</v>
      </c>
      <c r="B110" s="14">
        <f t="shared" si="35"/>
        <v>23</v>
      </c>
      <c r="C110" s="15"/>
      <c r="D110" s="16"/>
      <c r="E110" s="17"/>
      <c r="F110" s="16"/>
      <c r="G110" s="17"/>
      <c r="H110" s="18"/>
      <c r="I110" s="19"/>
      <c r="J110" s="20">
        <f t="shared" si="36"/>
        <v>0</v>
      </c>
      <c r="L110" s="12">
        <f t="shared" si="37"/>
        <v>9999</v>
      </c>
      <c r="M110" s="12">
        <f t="shared" si="38"/>
        <v>9999</v>
      </c>
      <c r="N110" s="13">
        <f t="shared" si="39"/>
        <v>23000</v>
      </c>
      <c r="O110" s="13">
        <f t="shared" si="40"/>
        <v>23</v>
      </c>
      <c r="P110" s="3">
        <f t="shared" si="41"/>
        <v>23023</v>
      </c>
      <c r="Q110" s="3">
        <f t="shared" si="42"/>
        <v>23</v>
      </c>
      <c r="R110" s="3">
        <f t="shared" si="32"/>
        <v>23023.00011</v>
      </c>
      <c r="S110" s="3">
        <f t="shared" si="43"/>
        <v>104</v>
      </c>
    </row>
    <row r="111" spans="1:19" ht="12.75">
      <c r="A111" s="1">
        <f t="shared" si="44"/>
        <v>105</v>
      </c>
      <c r="B111" s="5">
        <f t="shared" si="35"/>
        <v>23</v>
      </c>
      <c r="C111" s="6"/>
      <c r="D111" s="7"/>
      <c r="E111" s="8"/>
      <c r="F111" s="7"/>
      <c r="G111" s="8"/>
      <c r="H111" s="9"/>
      <c r="I111" s="10"/>
      <c r="J111" s="11">
        <f t="shared" si="36"/>
        <v>0</v>
      </c>
      <c r="L111" s="12">
        <f t="shared" si="37"/>
        <v>9999</v>
      </c>
      <c r="M111" s="12">
        <f t="shared" si="38"/>
        <v>9999</v>
      </c>
      <c r="N111" s="13">
        <f t="shared" si="39"/>
        <v>23000</v>
      </c>
      <c r="O111" s="13">
        <f t="shared" si="40"/>
        <v>23</v>
      </c>
      <c r="P111" s="3">
        <f t="shared" si="41"/>
        <v>23023</v>
      </c>
      <c r="Q111" s="3">
        <f t="shared" si="42"/>
        <v>23</v>
      </c>
      <c r="R111" s="3">
        <f t="shared" si="32"/>
        <v>23023.000111</v>
      </c>
      <c r="S111" s="3">
        <f t="shared" si="43"/>
        <v>105</v>
      </c>
    </row>
    <row r="112" spans="1:19" ht="13.5" thickBot="1">
      <c r="A112" s="1">
        <f t="shared" si="44"/>
        <v>106</v>
      </c>
      <c r="B112" s="14">
        <f t="shared" si="35"/>
        <v>23</v>
      </c>
      <c r="C112" s="15"/>
      <c r="D112" s="16"/>
      <c r="E112" s="17"/>
      <c r="F112" s="16"/>
      <c r="G112" s="17"/>
      <c r="H112" s="18"/>
      <c r="I112" s="19"/>
      <c r="J112" s="20">
        <f t="shared" si="36"/>
        <v>0</v>
      </c>
      <c r="L112" s="12">
        <f t="shared" si="37"/>
        <v>9999</v>
      </c>
      <c r="M112" s="12">
        <f t="shared" si="38"/>
        <v>9999</v>
      </c>
      <c r="N112" s="13">
        <f t="shared" si="39"/>
        <v>23000</v>
      </c>
      <c r="O112" s="13">
        <f t="shared" si="40"/>
        <v>23</v>
      </c>
      <c r="P112" s="3">
        <f t="shared" si="41"/>
        <v>23023</v>
      </c>
      <c r="Q112" s="3">
        <f t="shared" si="42"/>
        <v>23</v>
      </c>
      <c r="R112" s="3">
        <f t="shared" si="32"/>
        <v>23023.000112</v>
      </c>
      <c r="S112" s="3">
        <f t="shared" si="43"/>
        <v>106</v>
      </c>
    </row>
    <row r="113" spans="1:19" ht="12.75">
      <c r="A113" s="1">
        <f t="shared" si="44"/>
        <v>107</v>
      </c>
      <c r="B113" s="5">
        <f t="shared" si="35"/>
        <v>23</v>
      </c>
      <c r="C113" s="6"/>
      <c r="D113" s="7"/>
      <c r="E113" s="8"/>
      <c r="F113" s="7"/>
      <c r="G113" s="8"/>
      <c r="H113" s="9"/>
      <c r="I113" s="10"/>
      <c r="J113" s="11">
        <f t="shared" si="36"/>
        <v>0</v>
      </c>
      <c r="L113" s="12">
        <f t="shared" si="37"/>
        <v>9999</v>
      </c>
      <c r="M113" s="12">
        <f t="shared" si="38"/>
        <v>9999</v>
      </c>
      <c r="N113" s="13">
        <f t="shared" si="39"/>
        <v>23000</v>
      </c>
      <c r="O113" s="13">
        <f t="shared" si="40"/>
        <v>23</v>
      </c>
      <c r="P113" s="3">
        <f t="shared" si="41"/>
        <v>23023</v>
      </c>
      <c r="Q113" s="3">
        <f t="shared" si="42"/>
        <v>23</v>
      </c>
      <c r="R113" s="3">
        <f t="shared" si="32"/>
        <v>23023.000113</v>
      </c>
      <c r="S113" s="3">
        <f t="shared" si="43"/>
        <v>107</v>
      </c>
    </row>
    <row r="114" spans="1:19" ht="13.5" thickBot="1">
      <c r="A114" s="1">
        <f t="shared" si="44"/>
        <v>108</v>
      </c>
      <c r="B114" s="14">
        <f t="shared" si="35"/>
        <v>23</v>
      </c>
      <c r="C114" s="15"/>
      <c r="D114" s="16"/>
      <c r="E114" s="17"/>
      <c r="F114" s="16"/>
      <c r="G114" s="17"/>
      <c r="H114" s="18"/>
      <c r="I114" s="19"/>
      <c r="J114" s="20">
        <f t="shared" si="36"/>
        <v>0</v>
      </c>
      <c r="L114" s="12">
        <f t="shared" si="37"/>
        <v>9999</v>
      </c>
      <c r="M114" s="12">
        <f t="shared" si="38"/>
        <v>9999</v>
      </c>
      <c r="N114" s="13">
        <f t="shared" si="39"/>
        <v>23000</v>
      </c>
      <c r="O114" s="13">
        <f t="shared" si="40"/>
        <v>23</v>
      </c>
      <c r="P114" s="3">
        <f t="shared" si="41"/>
        <v>23023</v>
      </c>
      <c r="Q114" s="3">
        <f t="shared" si="42"/>
        <v>23</v>
      </c>
      <c r="R114" s="3">
        <f t="shared" si="32"/>
        <v>23023.000114</v>
      </c>
      <c r="S114" s="3">
        <f t="shared" si="43"/>
        <v>108</v>
      </c>
    </row>
    <row r="115" spans="1:19" ht="12.75">
      <c r="A115" s="1">
        <f t="shared" si="44"/>
        <v>109</v>
      </c>
      <c r="B115" s="5">
        <f t="shared" si="35"/>
        <v>23</v>
      </c>
      <c r="C115" s="6"/>
      <c r="D115" s="7"/>
      <c r="E115" s="8"/>
      <c r="F115" s="7"/>
      <c r="G115" s="8"/>
      <c r="H115" s="9"/>
      <c r="I115" s="10"/>
      <c r="J115" s="11">
        <f t="shared" si="36"/>
        <v>0</v>
      </c>
      <c r="L115" s="12">
        <f t="shared" si="37"/>
        <v>9999</v>
      </c>
      <c r="M115" s="12">
        <f t="shared" si="38"/>
        <v>9999</v>
      </c>
      <c r="N115" s="13">
        <f t="shared" si="39"/>
        <v>23000</v>
      </c>
      <c r="O115" s="13">
        <f t="shared" si="40"/>
        <v>23</v>
      </c>
      <c r="P115" s="3">
        <f t="shared" si="41"/>
        <v>23023</v>
      </c>
      <c r="Q115" s="3">
        <f t="shared" si="42"/>
        <v>23</v>
      </c>
      <c r="R115" s="3">
        <f t="shared" si="32"/>
        <v>23023.000115</v>
      </c>
      <c r="S115" s="3">
        <f t="shared" si="43"/>
        <v>109</v>
      </c>
    </row>
    <row r="116" spans="1:19" ht="13.5" thickBot="1">
      <c r="A116" s="1">
        <f t="shared" si="44"/>
        <v>110</v>
      </c>
      <c r="B116" s="14">
        <f t="shared" si="35"/>
        <v>23</v>
      </c>
      <c r="C116" s="15"/>
      <c r="D116" s="16"/>
      <c r="E116" s="17"/>
      <c r="F116" s="16"/>
      <c r="G116" s="17"/>
      <c r="H116" s="18"/>
      <c r="I116" s="19"/>
      <c r="J116" s="20">
        <f t="shared" si="36"/>
        <v>0</v>
      </c>
      <c r="L116" s="12">
        <f t="shared" si="37"/>
        <v>9999</v>
      </c>
      <c r="M116" s="12">
        <f t="shared" si="38"/>
        <v>9999</v>
      </c>
      <c r="N116" s="13">
        <f t="shared" si="39"/>
        <v>23000</v>
      </c>
      <c r="O116" s="13">
        <f t="shared" si="40"/>
        <v>23</v>
      </c>
      <c r="P116" s="3">
        <f t="shared" si="41"/>
        <v>23023</v>
      </c>
      <c r="Q116" s="3">
        <f t="shared" si="42"/>
        <v>23</v>
      </c>
      <c r="R116" s="3">
        <f t="shared" si="32"/>
        <v>23023.000116</v>
      </c>
      <c r="S116" s="3">
        <f t="shared" si="43"/>
        <v>110</v>
      </c>
    </row>
    <row r="117" spans="1:19" ht="12.75">
      <c r="A117" s="1">
        <f t="shared" si="44"/>
        <v>111</v>
      </c>
      <c r="B117" s="5">
        <f t="shared" si="35"/>
        <v>23</v>
      </c>
      <c r="C117" s="6"/>
      <c r="D117" s="7"/>
      <c r="E117" s="8"/>
      <c r="F117" s="7"/>
      <c r="G117" s="8"/>
      <c r="H117" s="9"/>
      <c r="I117" s="10"/>
      <c r="J117" s="11">
        <f t="shared" si="36"/>
        <v>0</v>
      </c>
      <c r="L117" s="12">
        <f t="shared" si="37"/>
        <v>9999</v>
      </c>
      <c r="M117" s="12">
        <f t="shared" si="38"/>
        <v>9999</v>
      </c>
      <c r="N117" s="13">
        <f t="shared" si="39"/>
        <v>23000</v>
      </c>
      <c r="O117" s="13">
        <f t="shared" si="40"/>
        <v>23</v>
      </c>
      <c r="P117" s="3">
        <f t="shared" si="41"/>
        <v>23023</v>
      </c>
      <c r="Q117" s="3">
        <f t="shared" si="42"/>
        <v>23</v>
      </c>
      <c r="R117" s="3">
        <f t="shared" si="32"/>
        <v>23023.000117</v>
      </c>
      <c r="S117" s="3">
        <f t="shared" si="43"/>
        <v>111</v>
      </c>
    </row>
    <row r="118" spans="1:19" ht="13.5" thickBot="1">
      <c r="A118" s="1">
        <f t="shared" si="44"/>
        <v>112</v>
      </c>
      <c r="B118" s="14">
        <f t="shared" si="35"/>
        <v>23</v>
      </c>
      <c r="C118" s="15"/>
      <c r="D118" s="16"/>
      <c r="E118" s="17"/>
      <c r="F118" s="16"/>
      <c r="G118" s="17"/>
      <c r="H118" s="18"/>
      <c r="I118" s="19"/>
      <c r="J118" s="20">
        <f t="shared" si="36"/>
        <v>0</v>
      </c>
      <c r="L118" s="12">
        <f t="shared" si="37"/>
        <v>9999</v>
      </c>
      <c r="M118" s="12">
        <f t="shared" si="38"/>
        <v>9999</v>
      </c>
      <c r="N118" s="13">
        <f t="shared" si="39"/>
        <v>23000</v>
      </c>
      <c r="O118" s="13">
        <f t="shared" si="40"/>
        <v>23</v>
      </c>
      <c r="P118" s="3">
        <f t="shared" si="41"/>
        <v>23023</v>
      </c>
      <c r="Q118" s="3">
        <f t="shared" si="42"/>
        <v>23</v>
      </c>
      <c r="R118" s="3">
        <f t="shared" si="32"/>
        <v>23023.000118</v>
      </c>
      <c r="S118" s="3">
        <f t="shared" si="43"/>
        <v>112</v>
      </c>
    </row>
    <row r="119" spans="1:19" ht="12.75">
      <c r="A119" s="1">
        <f t="shared" si="44"/>
        <v>113</v>
      </c>
      <c r="B119" s="5">
        <f t="shared" si="35"/>
        <v>23</v>
      </c>
      <c r="C119" s="6"/>
      <c r="D119" s="7"/>
      <c r="E119" s="8"/>
      <c r="F119" s="7"/>
      <c r="G119" s="8"/>
      <c r="H119" s="9"/>
      <c r="I119" s="10"/>
      <c r="J119" s="11">
        <f t="shared" si="36"/>
        <v>0</v>
      </c>
      <c r="L119" s="12">
        <f t="shared" si="37"/>
        <v>9999</v>
      </c>
      <c r="M119" s="12">
        <f t="shared" si="38"/>
        <v>9999</v>
      </c>
      <c r="N119" s="13">
        <f t="shared" si="39"/>
        <v>23000</v>
      </c>
      <c r="O119" s="13">
        <f t="shared" si="40"/>
        <v>23</v>
      </c>
      <c r="P119" s="3">
        <f t="shared" si="41"/>
        <v>23023</v>
      </c>
      <c r="Q119" s="3">
        <f t="shared" si="42"/>
        <v>23</v>
      </c>
      <c r="R119" s="3">
        <f t="shared" si="32"/>
        <v>23023.000119</v>
      </c>
      <c r="S119" s="3">
        <f t="shared" si="43"/>
        <v>113</v>
      </c>
    </row>
    <row r="120" spans="1:19" ht="13.5" thickBot="1">
      <c r="A120" s="1">
        <f t="shared" si="44"/>
        <v>114</v>
      </c>
      <c r="B120" s="14">
        <f t="shared" si="35"/>
        <v>23</v>
      </c>
      <c r="C120" s="15"/>
      <c r="D120" s="16"/>
      <c r="E120" s="17"/>
      <c r="F120" s="16"/>
      <c r="G120" s="17"/>
      <c r="H120" s="18"/>
      <c r="I120" s="19"/>
      <c r="J120" s="20">
        <f t="shared" si="36"/>
        <v>0</v>
      </c>
      <c r="L120" s="12">
        <f t="shared" si="37"/>
        <v>9999</v>
      </c>
      <c r="M120" s="12">
        <f t="shared" si="38"/>
        <v>9999</v>
      </c>
      <c r="N120" s="13">
        <f t="shared" si="39"/>
        <v>23000</v>
      </c>
      <c r="O120" s="13">
        <f t="shared" si="40"/>
        <v>23</v>
      </c>
      <c r="P120" s="3">
        <f t="shared" si="41"/>
        <v>23023</v>
      </c>
      <c r="Q120" s="3">
        <f t="shared" si="42"/>
        <v>23</v>
      </c>
      <c r="R120" s="3">
        <f t="shared" si="32"/>
        <v>23023.00012</v>
      </c>
      <c r="S120" s="3">
        <f t="shared" si="43"/>
        <v>114</v>
      </c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.421875" style="25" customWidth="1"/>
    <col min="2" max="2" width="24.28125" style="25" customWidth="1"/>
    <col min="3" max="3" width="7.140625" style="26" customWidth="1"/>
    <col min="4" max="4" width="24.28125" style="25" customWidth="1"/>
    <col min="5" max="5" width="7.140625" style="26" customWidth="1"/>
    <col min="6" max="6" width="24.28125" style="25" customWidth="1"/>
    <col min="7" max="7" width="7.140625" style="26" customWidth="1"/>
    <col min="8" max="8" width="24.28125" style="25" customWidth="1"/>
    <col min="9" max="16384" width="9.140625" style="25" customWidth="1"/>
  </cols>
  <sheetData>
    <row r="1" spans="1:8" ht="21" customHeight="1">
      <c r="A1" s="64" t="s">
        <v>2</v>
      </c>
      <c r="B1" s="64"/>
      <c r="C1" s="64"/>
      <c r="D1" s="64"/>
      <c r="E1" s="64"/>
      <c r="F1" s="64"/>
      <c r="G1" s="64"/>
      <c r="H1" s="64"/>
    </row>
    <row r="2" spans="1:8" ht="23.25" customHeight="1">
      <c r="A2" s="69" t="s">
        <v>30</v>
      </c>
      <c r="B2" s="69"/>
      <c r="C2" s="69"/>
      <c r="D2" s="69"/>
      <c r="E2" s="69"/>
      <c r="F2" s="69"/>
      <c r="G2" s="69"/>
      <c r="H2" s="69"/>
    </row>
    <row r="3" spans="1:8" ht="23.25" customHeight="1">
      <c r="A3" s="69" t="str">
        <f>'Základní kolo'!B3</f>
        <v>10. 9. 2023 - Písková Lhota</v>
      </c>
      <c r="B3" s="69"/>
      <c r="C3" s="69"/>
      <c r="D3" s="69"/>
      <c r="E3" s="69"/>
      <c r="F3" s="69"/>
      <c r="G3" s="69"/>
      <c r="H3" s="69"/>
    </row>
    <row r="4" spans="1:7" ht="18" customHeight="1">
      <c r="A4" s="28"/>
      <c r="B4" s="28"/>
      <c r="C4" s="28"/>
      <c r="D4" s="28"/>
      <c r="E4" s="28"/>
      <c r="F4" s="29" t="s">
        <v>11</v>
      </c>
      <c r="G4" s="28"/>
    </row>
    <row r="5" spans="1:7" ht="12.75" customHeight="1">
      <c r="A5" s="25" t="s">
        <v>12</v>
      </c>
      <c r="B5" s="30" t="str">
        <f>B33</f>
        <v>Vrtalová Marcela (Hvězdoňovice)</v>
      </c>
      <c r="C5" s="31"/>
      <c r="D5" s="28"/>
      <c r="E5" s="28"/>
      <c r="F5" s="28"/>
      <c r="G5" s="28"/>
    </row>
    <row r="6" spans="4:7" ht="12.75">
      <c r="D6" s="30">
        <f>IF(OR(C5="",C7=""),"",IF(C5="NP",B7,IF(C7="NP",B5,IF(C5&lt;C7,B5,B7))))</f>
      </c>
      <c r="E6" s="67"/>
      <c r="F6" s="32">
        <f>IF(OR(E6="",E9=""),"",IF(E6="NP",D6,IF(E9="NP",D10,IF(E6&lt;E9,D10,D6))))</f>
      </c>
      <c r="G6" s="33"/>
    </row>
    <row r="7" spans="1:5" ht="12.75">
      <c r="A7" s="25" t="s">
        <v>13</v>
      </c>
      <c r="B7" s="30" t="str">
        <f>B40</f>
        <v>Kronovetrová Amálie (Praha-Dolní Měcholupy)</v>
      </c>
      <c r="C7" s="31"/>
      <c r="E7" s="68"/>
    </row>
    <row r="8" spans="6:7" ht="12.75">
      <c r="F8" s="30">
        <f>IF(OR(E6="",E9=""),"",IF(E6="NP",D10,IF(E9="NP",D6,IF(E6&lt;E9,D6,D10))))</f>
      </c>
      <c r="G8" s="67"/>
    </row>
    <row r="9" spans="1:7" ht="12.75">
      <c r="A9" s="25" t="s">
        <v>14</v>
      </c>
      <c r="B9" s="30" t="str">
        <f>B36</f>
        <v>Vojtová Kristýna (Praha-Dolní Měcholupy)</v>
      </c>
      <c r="C9" s="31"/>
      <c r="E9" s="67"/>
      <c r="G9" s="68"/>
    </row>
    <row r="10" spans="4:5" ht="12.75">
      <c r="D10" s="30">
        <f>IF(OR(C9="",C11=""),"",IF(C9="NP",B11,IF(C11="NP",B9,IF(C9&lt;C11,B9,B11))))</f>
      </c>
      <c r="E10" s="68"/>
    </row>
    <row r="11" spans="1:3" ht="12.75">
      <c r="A11" s="25" t="s">
        <v>15</v>
      </c>
      <c r="B11" s="30" t="str">
        <f>B37</f>
        <v>Dvořáková Radka (Tuhaň)</v>
      </c>
      <c r="C11" s="31"/>
    </row>
    <row r="12" ht="12.75">
      <c r="H12" s="34">
        <f>IF(OR(G8="",G15=""),"",IF(G8="NP",F16,IF(G15="NP",F8,IF(G8&lt;G15,F8,F16))))</f>
      </c>
    </row>
    <row r="13" spans="1:3" ht="12.75">
      <c r="A13" s="25" t="s">
        <v>16</v>
      </c>
      <c r="B13" s="30" t="str">
        <f>B35</f>
        <v>Haufová Zuzana (Lukavice UO)</v>
      </c>
      <c r="C13" s="31"/>
    </row>
    <row r="14" spans="4:5" ht="12.75">
      <c r="D14" s="30">
        <f>IF(OR(C13="",C15=""),"",IF(C13="NP",B15,IF(C15="NP",B13,IF(C13&lt;C15,B13,B15))))</f>
      </c>
      <c r="E14" s="67"/>
    </row>
    <row r="15" spans="1:7" ht="12.75">
      <c r="A15" s="25" t="s">
        <v>17</v>
      </c>
      <c r="B15" s="30" t="str">
        <f>B38</f>
        <v>Vojtová Klára (Praha-Dolní Měcholupy)</v>
      </c>
      <c r="C15" s="31"/>
      <c r="E15" s="68"/>
      <c r="G15" s="67"/>
    </row>
    <row r="16" spans="6:7" ht="12.75">
      <c r="F16" s="30">
        <f>IF(OR(E14="",E17=""),"",IF(E14="NP",D18,IF(E17="NP",D14,IF(E14&lt;E17,D14,D18))))</f>
      </c>
      <c r="G16" s="68"/>
    </row>
    <row r="17" spans="1:5" ht="12.75">
      <c r="A17" s="25" t="s">
        <v>18</v>
      </c>
      <c r="B17" s="30" t="str">
        <f>B34</f>
        <v>Opavová Tereza (Křešice)</v>
      </c>
      <c r="C17" s="31"/>
      <c r="E17" s="67"/>
    </row>
    <row r="18" spans="4:7" ht="12.75">
      <c r="D18" s="30">
        <f>IF(OR(C17="",C19=""),"",IF(C17="NP",B19,IF(C19="NP",B17,IF(C17&lt;C19,B17,B19))))</f>
      </c>
      <c r="E18" s="68"/>
      <c r="F18" s="32">
        <f>IF(OR(E14="",E17=""),"",IF(E14="NP",D14,IF(E17="NP",D18,IF(E14&lt;E17,D18,D14))))</f>
      </c>
      <c r="G18" s="33"/>
    </row>
    <row r="19" spans="1:3" ht="12.75">
      <c r="A19" s="25" t="s">
        <v>19</v>
      </c>
      <c r="B19" s="30" t="str">
        <f>B39</f>
        <v>Němečková Eliška (Písková Lhota)</v>
      </c>
      <c r="C19" s="31"/>
    </row>
    <row r="22" ht="24">
      <c r="C22" s="35" t="s">
        <v>28</v>
      </c>
    </row>
    <row r="23" spans="3:4" ht="12.75">
      <c r="C23" s="36" t="s">
        <v>12</v>
      </c>
      <c r="D23" s="37">
        <f>H12</f>
      </c>
    </row>
    <row r="24" spans="3:4" ht="12.75">
      <c r="C24" s="36" t="s">
        <v>18</v>
      </c>
      <c r="D24" s="37">
        <f>IF(G8="NP",F8,IF(G15="NP",F16,IF(G8&gt;G15,F8,F16)))</f>
      </c>
    </row>
    <row r="25" spans="3:4" ht="12.75">
      <c r="C25" s="36" t="s">
        <v>16</v>
      </c>
      <c r="D25" s="37">
        <f>IF(G6="NP",F18,IF(G18="NP",F6,IF(G6&lt;G18,F6,F18)))</f>
      </c>
    </row>
    <row r="26" spans="3:4" ht="12.75">
      <c r="C26" s="36" t="s">
        <v>14</v>
      </c>
      <c r="D26" s="37">
        <f>IF(G6="NP",F6,IF(G18="NP",F18,IF(G6&gt;G18,F6,F18)))</f>
      </c>
    </row>
    <row r="27" spans="3:4" ht="12.75">
      <c r="C27" s="36" t="s">
        <v>15</v>
      </c>
      <c r="D27" s="37" t="str">
        <f>VLOOKUP(5,$F$33:$H$40,3,0)</f>
        <v>Vrtalová Marcela (Hvězdoňovice)</v>
      </c>
    </row>
    <row r="28" spans="3:4" ht="12.75">
      <c r="C28" s="36" t="s">
        <v>17</v>
      </c>
      <c r="D28" s="37" t="str">
        <f>VLOOKUP(6,$F$33:$H$40,3,0)</f>
        <v>Opavová Tereza (Křešice)</v>
      </c>
    </row>
    <row r="29" spans="3:4" ht="12.75">
      <c r="C29" s="36" t="s">
        <v>19</v>
      </c>
      <c r="D29" s="37" t="str">
        <f>VLOOKUP(7,$F$33:$H$40,3,0)</f>
        <v>Haufová Zuzana (Lukavice UO)</v>
      </c>
    </row>
    <row r="30" spans="3:4" ht="12.75">
      <c r="C30" s="36" t="s">
        <v>13</v>
      </c>
      <c r="D30" s="37" t="str">
        <f>VLOOKUP(8,$F$33:$H$40,3,0)</f>
        <v>Vojtová Kristýna (Praha-Dolní Měcholupy)</v>
      </c>
    </row>
    <row r="33" spans="1:8" ht="12.75">
      <c r="A33" s="25">
        <v>1</v>
      </c>
      <c r="B33" s="1" t="str">
        <f>'Základní kolo'!V8&amp;" ("&amp;'Základní kolo'!W8&amp;")"</f>
        <v>Vrtalová Marcela (Hvězdoňovice)</v>
      </c>
      <c r="C33" s="26">
        <f>IF((IF(C5="NP",B7,IF(C7="NP",B5,IF(C5&lt;C7,B5,B7))))=B33,999,C5)</f>
        <v>0</v>
      </c>
      <c r="D33" s="25">
        <f aca="true" t="shared" si="0" ref="D33:D40">IF(C33="NP",500,C33)</f>
        <v>0</v>
      </c>
      <c r="E33" s="27">
        <f aca="true" t="shared" si="1" ref="E33:E40">IF(D33=999,"",RANK(D33,$D$33:$D$40,1)+4+A33/10)</f>
        <v>5.1</v>
      </c>
      <c r="F33" s="25">
        <f aca="true" t="shared" si="2" ref="F33:F40">IF(D33=999,"",RANK(E33,$E$33:$E$40,1)+4)</f>
        <v>5</v>
      </c>
      <c r="H33" s="25" t="str">
        <f>B33</f>
        <v>Vrtalová Marcela (Hvězdoňovice)</v>
      </c>
    </row>
    <row r="34" spans="1:8" ht="12.75">
      <c r="A34" s="25">
        <v>2</v>
      </c>
      <c r="B34" s="1" t="str">
        <f>'Základní kolo'!V9&amp;" ("&amp;'Základní kolo'!W9&amp;")"</f>
        <v>Opavová Tereza (Křešice)</v>
      </c>
      <c r="C34" s="26">
        <f>IF((IF(C17="NP",B19,IF(C19="NP",B17,IF(C17&lt;C19,B17,B19))))=B34,999,C17)</f>
        <v>0</v>
      </c>
      <c r="D34" s="25">
        <f t="shared" si="0"/>
        <v>0</v>
      </c>
      <c r="E34" s="27">
        <f t="shared" si="1"/>
        <v>5.2</v>
      </c>
      <c r="F34" s="25">
        <f t="shared" si="2"/>
        <v>6</v>
      </c>
      <c r="H34" s="25" t="str">
        <f aca="true" t="shared" si="3" ref="H34:H40">B34</f>
        <v>Opavová Tereza (Křešice)</v>
      </c>
    </row>
    <row r="35" spans="1:8" ht="12.75">
      <c r="A35" s="25">
        <v>3</v>
      </c>
      <c r="B35" s="1" t="str">
        <f>'Základní kolo'!V10&amp;" ("&amp;'Základní kolo'!W10&amp;")"</f>
        <v>Haufová Zuzana (Lukavice UO)</v>
      </c>
      <c r="C35" s="26">
        <f>IF((IF(C13="NP",B15,IF(C15="NP",B13,IF(C13&lt;C15,B13,B15))))=B35,999,C13)</f>
        <v>0</v>
      </c>
      <c r="D35" s="25">
        <f t="shared" si="0"/>
        <v>0</v>
      </c>
      <c r="E35" s="27">
        <f t="shared" si="1"/>
        <v>5.3</v>
      </c>
      <c r="F35" s="25">
        <f t="shared" si="2"/>
        <v>7</v>
      </c>
      <c r="H35" s="25" t="str">
        <f t="shared" si="3"/>
        <v>Haufová Zuzana (Lukavice UO)</v>
      </c>
    </row>
    <row r="36" spans="1:8" ht="12.75">
      <c r="A36" s="25">
        <v>4</v>
      </c>
      <c r="B36" s="1" t="str">
        <f>'Základní kolo'!V11&amp;" ("&amp;'Základní kolo'!W11&amp;")"</f>
        <v>Vojtová Kristýna (Praha-Dolní Měcholupy)</v>
      </c>
      <c r="C36" s="26">
        <f>IF((IF(C9="NP",B11,IF(C11="NP",B9,IF(C9&lt;C11,B9,B11))))=B36,999,C9)</f>
        <v>0</v>
      </c>
      <c r="D36" s="25">
        <f t="shared" si="0"/>
        <v>0</v>
      </c>
      <c r="E36" s="27">
        <f t="shared" si="1"/>
        <v>5.4</v>
      </c>
      <c r="F36" s="25">
        <f t="shared" si="2"/>
        <v>8</v>
      </c>
      <c r="H36" s="25" t="str">
        <f t="shared" si="3"/>
        <v>Vojtová Kristýna (Praha-Dolní Měcholupy)</v>
      </c>
    </row>
    <row r="37" spans="1:8" ht="12.75">
      <c r="A37" s="25">
        <v>5</v>
      </c>
      <c r="B37" s="1" t="str">
        <f>'Základní kolo'!V12&amp;" ("&amp;'Základní kolo'!W12&amp;")"</f>
        <v>Dvořáková Radka (Tuhaň)</v>
      </c>
      <c r="C37" s="26">
        <f>IF((IF(C9="NP",B11,IF(C11="NP",B9,IF(C9&lt;C11,B9,B11))))=B37,999,C11)</f>
        <v>999</v>
      </c>
      <c r="D37" s="25">
        <f t="shared" si="0"/>
        <v>999</v>
      </c>
      <c r="E37" s="27">
        <f t="shared" si="1"/>
      </c>
      <c r="F37" s="25">
        <f t="shared" si="2"/>
      </c>
      <c r="H37" s="25" t="str">
        <f t="shared" si="3"/>
        <v>Dvořáková Radka (Tuhaň)</v>
      </c>
    </row>
    <row r="38" spans="1:8" ht="12.75">
      <c r="A38" s="25">
        <v>6</v>
      </c>
      <c r="B38" s="1" t="str">
        <f>'Základní kolo'!V13&amp;" ("&amp;'Základní kolo'!W13&amp;")"</f>
        <v>Vojtová Klára (Praha-Dolní Měcholupy)</v>
      </c>
      <c r="C38" s="26">
        <f>IF((IF(C13="NP",B15,IF(C15="NP",B13,IF(C13&lt;C15,B13,B15))))=B38,999,C15)</f>
        <v>999</v>
      </c>
      <c r="D38" s="25">
        <f t="shared" si="0"/>
        <v>999</v>
      </c>
      <c r="E38" s="27">
        <f t="shared" si="1"/>
      </c>
      <c r="F38" s="25">
        <f t="shared" si="2"/>
      </c>
      <c r="H38" s="25" t="str">
        <f t="shared" si="3"/>
        <v>Vojtová Klára (Praha-Dolní Měcholupy)</v>
      </c>
    </row>
    <row r="39" spans="1:8" ht="12.75">
      <c r="A39" s="25">
        <v>7</v>
      </c>
      <c r="B39" s="1" t="str">
        <f>'Základní kolo'!V14&amp;" ("&amp;'Základní kolo'!W14&amp;")"</f>
        <v>Němečková Eliška (Písková Lhota)</v>
      </c>
      <c r="C39" s="26">
        <f>IF((IF(C17="NP",B19,IF(C19="NP",B17,IF(C17&lt;C19,B17,B19))))=B39,999,C19)</f>
        <v>999</v>
      </c>
      <c r="D39" s="25">
        <f t="shared" si="0"/>
        <v>999</v>
      </c>
      <c r="E39" s="27">
        <f t="shared" si="1"/>
      </c>
      <c r="F39" s="25">
        <f t="shared" si="2"/>
      </c>
      <c r="H39" s="25" t="str">
        <f t="shared" si="3"/>
        <v>Němečková Eliška (Písková Lhota)</v>
      </c>
    </row>
    <row r="40" spans="1:8" ht="12.75">
      <c r="A40" s="25">
        <v>8</v>
      </c>
      <c r="B40" s="1" t="str">
        <f>'Základní kolo'!V15&amp;" ("&amp;'Základní kolo'!W15&amp;")"</f>
        <v>Kronovetrová Amálie (Praha-Dolní Měcholupy)</v>
      </c>
      <c r="C40" s="26">
        <f>IF((IF(C5="NP",B7,IF(C7="NP",B5,IF(C5&lt;C7,B5,B7))))=B40,999,C7)</f>
        <v>999</v>
      </c>
      <c r="D40" s="25">
        <f t="shared" si="0"/>
        <v>999</v>
      </c>
      <c r="E40" s="27">
        <f t="shared" si="1"/>
      </c>
      <c r="F40" s="25">
        <f t="shared" si="2"/>
      </c>
      <c r="H40" s="25" t="str">
        <f t="shared" si="3"/>
        <v>Kronovetrová Amálie (Praha-Dolní Měcholupy)</v>
      </c>
    </row>
  </sheetData>
  <sheetProtection/>
  <mergeCells count="9">
    <mergeCell ref="E14:E15"/>
    <mergeCell ref="G15:G16"/>
    <mergeCell ref="E17:E18"/>
    <mergeCell ref="A1:H1"/>
    <mergeCell ref="A2:H2"/>
    <mergeCell ref="A3:H3"/>
    <mergeCell ref="E6:E7"/>
    <mergeCell ref="G8:G9"/>
    <mergeCell ref="E9:E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2.421875" style="46" customWidth="1"/>
    <col min="2" max="2" width="32.7109375" style="46" bestFit="1" customWidth="1"/>
    <col min="3" max="3" width="7.140625" style="56" customWidth="1"/>
    <col min="4" max="4" width="35.8515625" style="46" bestFit="1" customWidth="1"/>
    <col min="5" max="5" width="7.140625" style="56" customWidth="1"/>
    <col min="6" max="6" width="32.7109375" style="46" bestFit="1" customWidth="1"/>
    <col min="7" max="7" width="7.140625" style="56" customWidth="1"/>
    <col min="8" max="16384" width="9.140625" style="46" customWidth="1"/>
  </cols>
  <sheetData>
    <row r="1" spans="1:7" ht="21" customHeight="1">
      <c r="A1" s="72" t="s">
        <v>2</v>
      </c>
      <c r="B1" s="72"/>
      <c r="C1" s="72"/>
      <c r="D1" s="72"/>
      <c r="E1" s="72"/>
      <c r="F1" s="72"/>
      <c r="G1" s="72"/>
    </row>
    <row r="2" spans="1:7" ht="23.25" customHeight="1">
      <c r="A2" s="73" t="s">
        <v>30</v>
      </c>
      <c r="B2" s="73"/>
      <c r="C2" s="73"/>
      <c r="D2" s="73"/>
      <c r="E2" s="73"/>
      <c r="F2" s="73"/>
      <c r="G2" s="73"/>
    </row>
    <row r="3" spans="1:7" ht="23.25" customHeight="1">
      <c r="A3" s="73" t="str">
        <f>'Finále ženy - 8'!A3:H3</f>
        <v>10. 9. 2023 - Písková Lhota</v>
      </c>
      <c r="B3" s="73"/>
      <c r="C3" s="73"/>
      <c r="D3" s="73"/>
      <c r="E3" s="73"/>
      <c r="F3" s="73"/>
      <c r="G3" s="73"/>
    </row>
    <row r="4" spans="1:7" ht="23.25" customHeight="1">
      <c r="A4" s="47"/>
      <c r="B4" s="47"/>
      <c r="C4" s="47"/>
      <c r="D4" s="47"/>
      <c r="E4" s="47"/>
      <c r="F4" s="47"/>
      <c r="G4" s="47"/>
    </row>
    <row r="5" spans="1:7" ht="23.25" customHeight="1">
      <c r="A5" s="47"/>
      <c r="B5" s="47"/>
      <c r="C5" s="47"/>
      <c r="D5" s="47"/>
      <c r="E5" s="47"/>
      <c r="F5" s="47"/>
      <c r="G5" s="47"/>
    </row>
    <row r="6" spans="1:7" ht="12.75" customHeight="1">
      <c r="A6" s="47"/>
      <c r="B6" s="47"/>
      <c r="C6" s="47"/>
      <c r="D6" s="47"/>
      <c r="E6" s="74" t="s">
        <v>68</v>
      </c>
      <c r="F6" s="47"/>
      <c r="G6" s="47"/>
    </row>
    <row r="7" spans="1:8" ht="12.75" customHeight="1">
      <c r="A7" s="47"/>
      <c r="B7" s="47"/>
      <c r="C7" s="47"/>
      <c r="D7" s="48" t="str">
        <f>IF(OR(C8="",C10=""),"",IF(C8="NP",B8,IF(C10="NP",B10,IF(C8&lt;C10,B10,B8))))</f>
        <v>Vojtová Kristýna (Praha-Dolní Měcholupy)</v>
      </c>
      <c r="E7" s="75"/>
      <c r="F7" s="49"/>
      <c r="G7" s="50"/>
      <c r="H7" s="51"/>
    </row>
    <row r="8" spans="1:8" ht="12.75">
      <c r="A8" s="46" t="s">
        <v>12</v>
      </c>
      <c r="B8" s="52" t="str">
        <f>'Finále ženy - 8'!B33</f>
        <v>Vrtalová Marcela (Hvězdoňovice)</v>
      </c>
      <c r="C8" s="53">
        <v>16.65</v>
      </c>
      <c r="E8" s="54"/>
      <c r="F8" s="51"/>
      <c r="G8" s="55"/>
      <c r="H8" s="51"/>
    </row>
    <row r="9" spans="4:8" ht="12.75">
      <c r="D9" s="57" t="str">
        <f>IF(OR(C8="",C10=""),"",IF(C8="NP",B10,IF(C10="NP",B8,IF(C8&lt;C10,B8,B10))))</f>
        <v>Vrtalová Marcela (Hvězdoňovice)</v>
      </c>
      <c r="E9" s="70">
        <v>16.51</v>
      </c>
      <c r="F9" s="51"/>
      <c r="G9" s="55"/>
      <c r="H9" s="51"/>
    </row>
    <row r="10" spans="1:8" ht="12.75">
      <c r="A10" s="46" t="s">
        <v>14</v>
      </c>
      <c r="B10" s="52" t="str">
        <f>'Finále ženy - 8'!B36</f>
        <v>Vojtová Kristýna (Praha-Dolní Měcholupy)</v>
      </c>
      <c r="C10" s="53" t="s">
        <v>68</v>
      </c>
      <c r="E10" s="71"/>
      <c r="F10" s="51"/>
      <c r="G10" s="55"/>
      <c r="H10" s="51"/>
    </row>
    <row r="11" spans="5:8" ht="12.75">
      <c r="E11" s="58"/>
      <c r="F11" s="59" t="str">
        <f>IF(OR(E9="",E12=""),"",IF(E9="NP",D13,IF(E12="NP",D9,IF(E9&lt;E12,D9,D13))))</f>
        <v>Vrtalová Marcela (Hvězdoňovice)</v>
      </c>
      <c r="G11" s="55"/>
      <c r="H11" s="51"/>
    </row>
    <row r="12" spans="1:8" ht="12.75">
      <c r="A12" s="46" t="s">
        <v>18</v>
      </c>
      <c r="B12" s="52" t="str">
        <f>'Finále ženy - 8'!B34</f>
        <v>Opavová Tereza (Křešice)</v>
      </c>
      <c r="C12" s="53">
        <v>18.3</v>
      </c>
      <c r="E12" s="70">
        <v>18.06</v>
      </c>
      <c r="F12" s="51"/>
      <c r="G12" s="55"/>
      <c r="H12" s="51"/>
    </row>
    <row r="13" spans="4:8" ht="12.75">
      <c r="D13" s="52" t="str">
        <f>IF(OR(C12="",C14=""),"",IF(C12="NP",B14,IF(C14="NP",B12,IF(C12&lt;C14,B12,B14))))</f>
        <v>Opavová Tereza (Křešice)</v>
      </c>
      <c r="E13" s="71"/>
      <c r="F13" s="51"/>
      <c r="G13" s="55"/>
      <c r="H13" s="51"/>
    </row>
    <row r="14" spans="1:7" ht="12.75">
      <c r="A14" s="46" t="s">
        <v>16</v>
      </c>
      <c r="B14" s="52" t="str">
        <f>'Finále ženy - 8'!B35</f>
        <v>Haufová Zuzana (Lukavice UO)</v>
      </c>
      <c r="C14" s="53">
        <v>21</v>
      </c>
      <c r="E14" s="54"/>
      <c r="F14" s="51"/>
      <c r="G14" s="51"/>
    </row>
    <row r="15" spans="4:7" ht="12.75">
      <c r="D15" s="48" t="str">
        <f>IF(OR(C12="",C14=""),"",IF(C12="NP",B12,IF(C14="NP",B14,IF(C12&lt;C14,B14,B12))))</f>
        <v>Haufová Zuzana (Lukavice UO)</v>
      </c>
      <c r="E15" s="70">
        <v>18.31</v>
      </c>
      <c r="F15" s="60"/>
      <c r="G15" s="51"/>
    </row>
    <row r="16" spans="5:8" ht="12.75">
      <c r="E16" s="71"/>
      <c r="F16" s="51"/>
      <c r="G16" s="55"/>
      <c r="H16" s="51"/>
    </row>
    <row r="17" spans="5:8" ht="12.75">
      <c r="E17" s="58"/>
      <c r="F17" s="51"/>
      <c r="G17" s="55"/>
      <c r="H17" s="51"/>
    </row>
    <row r="18" spans="3:8" ht="24">
      <c r="C18" s="61" t="s">
        <v>28</v>
      </c>
      <c r="E18" s="55"/>
      <c r="F18" s="51"/>
      <c r="G18" s="55"/>
      <c r="H18" s="51"/>
    </row>
    <row r="19" spans="3:4" ht="12.75">
      <c r="C19" s="62" t="s">
        <v>12</v>
      </c>
      <c r="D19" s="63" t="str">
        <f>F11</f>
        <v>Vrtalová Marcela (Hvězdoňovice)</v>
      </c>
    </row>
    <row r="20" spans="3:4" ht="12.75">
      <c r="C20" s="62" t="s">
        <v>18</v>
      </c>
      <c r="D20" s="63" t="str">
        <f>IF(OR(E9="",E12=""),"",IF(E9="NP",D9,IF(E12="NP",D13,IF(E9&gt;E12,D9,D13))))</f>
        <v>Opavová Tereza (Křešice)</v>
      </c>
    </row>
    <row r="21" spans="3:4" ht="12.75">
      <c r="C21" s="62" t="s">
        <v>16</v>
      </c>
      <c r="D21" s="63" t="str">
        <f>IF(OR(E6="",E15=""),"",IF(E6="NP",D15,IF(E15="NP",D7,IF(E6&lt;E15,D7,D15))))</f>
        <v>Haufová Zuzana (Lukavice UO)</v>
      </c>
    </row>
    <row r="22" spans="3:4" ht="12.75">
      <c r="C22" s="62" t="s">
        <v>14</v>
      </c>
      <c r="D22" s="63" t="str">
        <f>IF(OR(E6="",E15=""),"",IF(E6="NP",D7,IF(E15="NP",D15,IF(E6&gt;E15,D7,D15))))</f>
        <v>Vojtová Kristýna (Praha-Dolní Měcholupy)</v>
      </c>
    </row>
  </sheetData>
  <sheetProtection/>
  <mergeCells count="7">
    <mergeCell ref="E15:E16"/>
    <mergeCell ref="A1:G1"/>
    <mergeCell ref="A2:G2"/>
    <mergeCell ref="A3:G3"/>
    <mergeCell ref="E6:E7"/>
    <mergeCell ref="E9:E10"/>
    <mergeCell ref="E12:E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OSH Nymburk</cp:lastModifiedBy>
  <cp:lastPrinted>2023-09-10T06:59:55Z</cp:lastPrinted>
  <dcterms:created xsi:type="dcterms:W3CDTF">2008-09-02T08:45:30Z</dcterms:created>
  <dcterms:modified xsi:type="dcterms:W3CDTF">2023-09-10T08:27:15Z</dcterms:modified>
  <cp:category/>
  <cp:version/>
  <cp:contentType/>
  <cp:contentStatus/>
</cp:coreProperties>
</file>