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5500" activeTab="1"/>
  </bookViews>
  <sheets>
    <sheet name="základní kolo" sheetId="1" r:id="rId1"/>
    <sheet name="finále" sheetId="2" r:id="rId2"/>
  </sheets>
  <definedNames>
    <definedName name="_xlnm.Print_Titles" localSheetId="0">'základní kolo'!$1:$6</definedName>
    <definedName name="_xlnm.Print_Area" localSheetId="1">'finále'!$A$1:$G$22</definedName>
    <definedName name="_xlnm.Print_Area" localSheetId="0">'základní kolo'!$B$1:$H$56</definedName>
  </definedNames>
  <calcPr fullCalcOnLoad="1"/>
</workbook>
</file>

<file path=xl/sharedStrings.xml><?xml version="1.0" encoding="utf-8"?>
<sst xmlns="http://schemas.openxmlformats.org/spreadsheetml/2006/main" count="71" uniqueCount="51">
  <si>
    <t>Pořadí</t>
  </si>
  <si>
    <t>čas          II. pokusu</t>
  </si>
  <si>
    <t>Výsledný čas</t>
  </si>
  <si>
    <t xml:space="preserve">Běh na 60 m s překážkami </t>
  </si>
  <si>
    <t>SDH</t>
  </si>
  <si>
    <t>Jméno</t>
  </si>
  <si>
    <t>Polabské šedesátkování - základní kolo</t>
  </si>
  <si>
    <t>1.</t>
  </si>
  <si>
    <t>4.</t>
  </si>
  <si>
    <t>3.</t>
  </si>
  <si>
    <t>2.</t>
  </si>
  <si>
    <t>Konečné pořadí:</t>
  </si>
  <si>
    <t>St.č.</t>
  </si>
  <si>
    <t>čas           I. pokusu</t>
  </si>
  <si>
    <t>mladší chlapci</t>
  </si>
  <si>
    <t>9. 9. 2023 - Písková Lhota</t>
  </si>
  <si>
    <t>Bilý Petr</t>
  </si>
  <si>
    <t>Písková Lhota</t>
  </si>
  <si>
    <t>Samek Ondřej</t>
  </si>
  <si>
    <t>Velenka</t>
  </si>
  <si>
    <t>Čapek Josef</t>
  </si>
  <si>
    <t>Jindrák Patrik</t>
  </si>
  <si>
    <t>Vědomice</t>
  </si>
  <si>
    <t>Pultr Mikuláš</t>
  </si>
  <si>
    <t>Chlumec nad Cidlinou</t>
  </si>
  <si>
    <t>Imryšek Tomáš</t>
  </si>
  <si>
    <t>Praha-Dolní Měcholupy</t>
  </si>
  <si>
    <t>Tuček Martin</t>
  </si>
  <si>
    <t>Hejcman Tobiáš</t>
  </si>
  <si>
    <t>Koželský František</t>
  </si>
  <si>
    <t>Kostomlátky</t>
  </si>
  <si>
    <t>Feifer Vojtěch</t>
  </si>
  <si>
    <t>Libřice</t>
  </si>
  <si>
    <t>Rohlíček František</t>
  </si>
  <si>
    <t>Volejník Filip</t>
  </si>
  <si>
    <t>Dostál Šimon</t>
  </si>
  <si>
    <t>Kůrka Matyáš</t>
  </si>
  <si>
    <t>Váša Antonín</t>
  </si>
  <si>
    <t>Sány</t>
  </si>
  <si>
    <t>Komma Matyáš</t>
  </si>
  <si>
    <t>Šlechta Tomáš</t>
  </si>
  <si>
    <t>Suchý Radek</t>
  </si>
  <si>
    <t>Paneš Patrik</t>
  </si>
  <si>
    <t>Vacek Lukáš</t>
  </si>
  <si>
    <t>Vecko Dominik</t>
  </si>
  <si>
    <t>Sloveč</t>
  </si>
  <si>
    <t>NP</t>
  </si>
  <si>
    <t>22,31 zapojení za čárou</t>
  </si>
  <si>
    <t>27,23 rozdělovač</t>
  </si>
  <si>
    <t>23,77 proudnice</t>
  </si>
  <si>
    <t>30,67 proudnice obouma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</si>
</sst>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CHF&quot;\ #,##0;&quot;CHF&quot;\ \-#,##0"/>
    <numFmt numFmtId="167" formatCode="&quot;CHF&quot;\ #,##0;[Red]&quot;CHF&quot;\ \-#,##0"/>
    <numFmt numFmtId="168" formatCode="&quot;CHF&quot;\ #,##0.00;&quot;CHF&quot;\ \-#,##0.00"/>
    <numFmt numFmtId="169" formatCode="&quot;CHF&quot;\ #,##0.00;[Red]&quot;CHF&quot;\ \-#,##0.00"/>
    <numFmt numFmtId="170" formatCode="_ &quot;CHF&quot;\ * #,##0_ ;_ &quot;CHF&quot;\ * \-#,##0_ ;_ &quot;CHF&quot;\ * &quot;-&quot;_ ;_ @_ "/>
    <numFmt numFmtId="171" formatCode="_ * #,##0_ ;_ * \-#,##0_ ;_ * &quot;-&quot;_ ;_ @_ "/>
    <numFmt numFmtId="172" formatCode="_ &quot;CHF&quot;\ * #,##0.00_ ;_ &quot;CHF&quot;\ * \-#,##0.00_ ;_ &quot;CHF&quot;\ * &quot;-&quot;??_ ;_ @_ "/>
    <numFmt numFmtId="173" formatCode="_ * #,##0.00_ ;_ * \-#,##0.00_ ;_ * &quot;-&quot;??_ ;_ @_ "/>
    <numFmt numFmtId="174" formatCode="[$-405]d\.\ mmmm\ yyyy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0"/>
    </font>
    <font>
      <sz val="10"/>
      <color indexed="12"/>
      <name val="Arial"/>
      <family val="2"/>
    </font>
    <font>
      <b/>
      <sz val="2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20"/>
      <color indexed="12"/>
      <name val="Arial CE"/>
      <family val="0"/>
    </font>
    <font>
      <b/>
      <sz val="20"/>
      <color indexed="10"/>
      <name val="Arial CE"/>
      <family val="0"/>
    </font>
    <font>
      <sz val="10"/>
      <color indexed="9"/>
      <name val="Arial CE"/>
      <family val="0"/>
    </font>
    <font>
      <sz val="10"/>
      <color theme="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45" applyFont="1" applyAlignment="1">
      <alignment vertical="center"/>
      <protection/>
    </xf>
    <xf numFmtId="2" fontId="20" fillId="0" borderId="0" xfId="45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21" fillId="0" borderId="0" xfId="0" applyNumberFormat="1" applyFont="1" applyFill="1" applyAlignment="1" applyProtection="1">
      <alignment horizontal="center"/>
      <protection hidden="1"/>
    </xf>
    <xf numFmtId="2" fontId="21" fillId="0" borderId="0" xfId="0" applyNumberFormat="1" applyFont="1" applyFill="1" applyAlignment="1" applyProtection="1">
      <alignment horizontal="center"/>
      <protection hidden="1"/>
    </xf>
    <xf numFmtId="2" fontId="22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/>
    </xf>
    <xf numFmtId="0" fontId="22" fillId="24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4" borderId="12" xfId="0" applyNumberFormat="1" applyFont="1" applyFill="1" applyBorder="1" applyAlignment="1" applyProtection="1">
      <alignment horizontal="left" vertical="center"/>
      <protection hidden="1"/>
    </xf>
    <xf numFmtId="0" fontId="0" fillId="24" borderId="11" xfId="0" applyNumberFormat="1" applyFont="1" applyFill="1" applyBorder="1" applyAlignment="1" applyProtection="1">
      <alignment horizontal="left" vertical="center"/>
      <protection hidden="1"/>
    </xf>
    <xf numFmtId="2" fontId="0" fillId="0" borderId="12" xfId="0" applyNumberFormat="1" applyFont="1" applyFill="1" applyBorder="1" applyAlignment="1" applyProtection="1">
      <alignment horizontal="center" vertical="center"/>
      <protection hidden="1"/>
    </xf>
    <xf numFmtId="2" fontId="0" fillId="0" borderId="11" xfId="0" applyNumberFormat="1" applyFont="1" applyFill="1" applyBorder="1" applyAlignment="1" applyProtection="1">
      <alignment horizontal="center" vertical="center"/>
      <protection hidden="1"/>
    </xf>
    <xf numFmtId="2" fontId="22" fillId="24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left" vertical="center"/>
      <protection hidden="1"/>
    </xf>
    <xf numFmtId="0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24" borderId="16" xfId="0" applyNumberFormat="1" applyFont="1" applyFill="1" applyBorder="1" applyAlignment="1" applyProtection="1">
      <alignment horizontal="left" vertical="center"/>
      <protection hidden="1"/>
    </xf>
    <xf numFmtId="0" fontId="0" fillId="24" borderId="15" xfId="0" applyNumberFormat="1" applyFont="1" applyFill="1" applyBorder="1" applyAlignment="1" applyProtection="1">
      <alignment horizontal="left" vertical="center"/>
      <protection hidden="1"/>
    </xf>
    <xf numFmtId="2" fontId="0" fillId="0" borderId="16" xfId="0" applyNumberFormat="1" applyFont="1" applyFill="1" applyBorder="1" applyAlignment="1" applyProtection="1">
      <alignment horizontal="center" vertical="center"/>
      <protection hidden="1"/>
    </xf>
    <xf numFmtId="2" fontId="0" fillId="0" borderId="15" xfId="0" applyNumberFormat="1" applyFont="1" applyFill="1" applyBorder="1" applyAlignment="1" applyProtection="1">
      <alignment horizontal="center" vertical="center"/>
      <protection hidden="1"/>
    </xf>
    <xf numFmtId="2" fontId="22" fillId="0" borderId="17" xfId="0" applyNumberFormat="1" applyFont="1" applyFill="1" applyBorder="1" applyAlignment="1" applyProtection="1">
      <alignment horizontal="center" vertical="center"/>
      <protection hidden="1"/>
    </xf>
    <xf numFmtId="0" fontId="21" fillId="0" borderId="0" xfId="45" applyNumberFormat="1" applyFont="1" applyFill="1" applyAlignment="1" applyProtection="1">
      <alignment horizontal="center" vertical="center"/>
      <protection hidden="1"/>
    </xf>
    <xf numFmtId="0" fontId="4" fillId="0" borderId="0" xfId="45" applyFont="1" applyAlignment="1">
      <alignment vertical="center"/>
      <protection/>
    </xf>
    <xf numFmtId="0" fontId="23" fillId="0" borderId="0" xfId="45" applyFont="1" applyBorder="1" applyAlignment="1">
      <alignment horizontal="center" vertical="center"/>
      <protection/>
    </xf>
    <xf numFmtId="0" fontId="21" fillId="0" borderId="0" xfId="45" applyNumberFormat="1" applyFont="1" applyFill="1" applyBorder="1" applyAlignment="1" applyProtection="1">
      <alignment horizontal="center" vertical="center"/>
      <protection hidden="1"/>
    </xf>
    <xf numFmtId="0" fontId="4" fillId="0" borderId="0" xfId="45" applyFont="1" applyBorder="1" applyAlignment="1">
      <alignment vertical="center"/>
      <protection/>
    </xf>
    <xf numFmtId="2" fontId="4" fillId="0" borderId="0" xfId="45" applyNumberFormat="1" applyFont="1" applyFill="1" applyBorder="1" applyAlignment="1">
      <alignment vertical="center"/>
      <protection/>
    </xf>
    <xf numFmtId="2" fontId="4" fillId="0" borderId="0" xfId="45" applyNumberFormat="1" applyFont="1" applyBorder="1" applyAlignment="1">
      <alignment horizontal="center" vertical="center"/>
      <protection/>
    </xf>
    <xf numFmtId="2" fontId="4" fillId="0" borderId="0" xfId="45" applyNumberFormat="1" applyFont="1" applyAlignment="1">
      <alignment horizontal="center" vertical="center"/>
      <protection/>
    </xf>
    <xf numFmtId="2" fontId="4" fillId="0" borderId="0" xfId="45" applyNumberFormat="1" applyFont="1" applyFill="1" applyBorder="1" applyAlignment="1">
      <alignment horizontal="center" vertical="center"/>
      <protection/>
    </xf>
    <xf numFmtId="0" fontId="24" fillId="0" borderId="0" xfId="45" applyNumberFormat="1" applyFont="1" applyFill="1" applyBorder="1" applyAlignment="1" applyProtection="1">
      <alignment horizontal="left" vertical="center"/>
      <protection hidden="1"/>
    </xf>
    <xf numFmtId="0" fontId="21" fillId="0" borderId="0" xfId="45" applyFont="1" applyAlignment="1">
      <alignment vertical="center"/>
      <protection/>
    </xf>
    <xf numFmtId="0" fontId="25" fillId="0" borderId="0" xfId="45" applyFont="1" applyAlignment="1">
      <alignment vertical="center"/>
      <protection/>
    </xf>
    <xf numFmtId="0" fontId="26" fillId="0" borderId="0" xfId="45" applyNumberFormat="1" applyFont="1" applyFill="1" applyBorder="1" applyAlignment="1" applyProtection="1">
      <alignment horizontal="left" vertical="center"/>
      <protection hidden="1"/>
    </xf>
    <xf numFmtId="0" fontId="24" fillId="0" borderId="18" xfId="45" applyNumberFormat="1" applyFont="1" applyFill="1" applyBorder="1" applyAlignment="1" applyProtection="1">
      <alignment horizontal="left" vertical="center"/>
      <protection hidden="1"/>
    </xf>
    <xf numFmtId="0" fontId="23" fillId="17" borderId="18" xfId="45" applyNumberFormat="1" applyFont="1" applyFill="1" applyBorder="1" applyAlignment="1" applyProtection="1">
      <alignment vertical="center"/>
      <protection hidden="1"/>
    </xf>
    <xf numFmtId="0" fontId="24" fillId="0" borderId="18" xfId="45" applyNumberFormat="1" applyFont="1" applyFill="1" applyBorder="1" applyAlignment="1" applyProtection="1">
      <alignment vertical="center"/>
      <protection hidden="1"/>
    </xf>
    <xf numFmtId="0" fontId="24" fillId="7" borderId="18" xfId="45" applyNumberFormat="1" applyFont="1" applyFill="1" applyBorder="1" applyAlignment="1" applyProtection="1">
      <alignment horizontal="left" vertical="center"/>
      <protection hidden="1"/>
    </xf>
    <xf numFmtId="2" fontId="4" fillId="0" borderId="18" xfId="45" applyNumberFormat="1" applyFont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22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2" fontId="28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22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NumberFormat="1" applyFont="1" applyFill="1" applyBorder="1" applyAlignment="1" applyProtection="1">
      <alignment horizontal="left" vertical="center"/>
      <protection hidden="1"/>
    </xf>
    <xf numFmtId="2" fontId="0" fillId="0" borderId="11" xfId="0" applyNumberFormat="1" applyFont="1" applyBorder="1" applyAlignment="1" applyProtection="1">
      <alignment horizontal="center" vertical="center" wrapText="1"/>
      <protection hidden="1"/>
    </xf>
    <xf numFmtId="2" fontId="22" fillId="0" borderId="13" xfId="0" applyNumberFormat="1" applyFont="1" applyBorder="1" applyAlignment="1" applyProtection="1">
      <alignment horizontal="center" vertical="center" wrapText="1"/>
      <protection hidden="1"/>
    </xf>
    <xf numFmtId="0" fontId="22" fillId="0" borderId="11" xfId="0" applyNumberFormat="1" applyFont="1" applyFill="1" applyBorder="1" applyAlignment="1" applyProtection="1">
      <alignment horizontal="center" vertical="center"/>
      <protection hidden="1"/>
    </xf>
    <xf numFmtId="2" fontId="22" fillId="0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19" xfId="0" applyNumberFormat="1" applyFont="1" applyFill="1" applyBorder="1" applyAlignment="1" applyProtection="1">
      <alignment horizontal="center" vertical="center"/>
      <protection hidden="1"/>
    </xf>
    <xf numFmtId="0" fontId="22" fillId="0" borderId="19" xfId="0" applyNumberFormat="1" applyFont="1" applyFill="1" applyBorder="1" applyAlignment="1" applyProtection="1">
      <alignment horizontal="center" vertical="center" wrapText="1"/>
      <protection hidden="1"/>
    </xf>
    <xf numFmtId="14" fontId="22" fillId="0" borderId="19" xfId="0" applyNumberFormat="1" applyFont="1" applyFill="1" applyBorder="1" applyAlignment="1" applyProtection="1">
      <alignment horizontal="center" vertical="center"/>
      <protection hidden="1"/>
    </xf>
    <xf numFmtId="2" fontId="2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NumberFormat="1" applyFont="1" applyFill="1" applyBorder="1" applyAlignment="1" applyProtection="1">
      <alignment horizontal="left" vertical="center"/>
      <protection hidden="1"/>
    </xf>
    <xf numFmtId="2" fontId="0" fillId="0" borderId="20" xfId="0" applyNumberFormat="1" applyFont="1" applyFill="1" applyBorder="1" applyAlignment="1" applyProtection="1">
      <alignment horizontal="center" vertical="center"/>
      <protection hidden="1"/>
    </xf>
    <xf numFmtId="2" fontId="22" fillId="0" borderId="20" xfId="0" applyNumberFormat="1" applyFont="1" applyFill="1" applyBorder="1" applyAlignment="1" applyProtection="1">
      <alignment horizontal="center" vertical="center"/>
      <protection hidden="1"/>
    </xf>
    <xf numFmtId="14" fontId="22" fillId="0" borderId="21" xfId="0" applyNumberFormat="1" applyFont="1" applyFill="1" applyBorder="1" applyAlignment="1" applyProtection="1">
      <alignment horizontal="center" vertical="center"/>
      <protection hidden="1"/>
    </xf>
    <xf numFmtId="14" fontId="22" fillId="0" borderId="22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Alignment="1" applyProtection="1">
      <alignment horizontal="center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hidden="1"/>
    </xf>
    <xf numFmtId="2" fontId="4" fillId="0" borderId="23" xfId="45" applyNumberFormat="1" applyFont="1" applyFill="1" applyBorder="1" applyAlignment="1">
      <alignment horizontal="center" vertical="center"/>
      <protection/>
    </xf>
    <xf numFmtId="2" fontId="4" fillId="0" borderId="24" xfId="45" applyNumberFormat="1" applyFont="1" applyFill="1" applyBorder="1" applyAlignment="1">
      <alignment horizontal="center" vertical="center"/>
      <protection/>
    </xf>
    <xf numFmtId="2" fontId="0" fillId="0" borderId="23" xfId="45" applyNumberFormat="1" applyFont="1" applyFill="1" applyBorder="1" applyAlignment="1" applyProtection="1">
      <alignment horizontal="center" vertical="center"/>
      <protection hidden="1"/>
    </xf>
    <xf numFmtId="2" fontId="0" fillId="0" borderId="24" xfId="45" applyNumberFormat="1" applyFont="1" applyFill="1" applyBorder="1" applyAlignment="1" applyProtection="1">
      <alignment horizontal="center" vertical="center"/>
      <protection hidden="1"/>
    </xf>
    <xf numFmtId="2" fontId="4" fillId="0" borderId="23" xfId="45" applyNumberFormat="1" applyFont="1" applyFill="1" applyBorder="1" applyAlignment="1">
      <alignment horizontal="center" vertical="center"/>
      <protection/>
    </xf>
    <xf numFmtId="0" fontId="29" fillId="0" borderId="0" xfId="45" applyNumberFormat="1" applyFont="1" applyFill="1" applyAlignment="1" applyProtection="1">
      <alignment horizontal="center" vertical="center"/>
      <protection hidden="1"/>
    </xf>
    <xf numFmtId="0" fontId="30" fillId="0" borderId="0" xfId="45" applyNumberFormat="1" applyFont="1" applyFill="1" applyAlignment="1" applyProtection="1">
      <alignment horizontal="center" vertical="center"/>
      <protection hidden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základní kolo MUŽI-DOROSTENCI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PageLayoutView="0" workbookViewId="0" topLeftCell="B1">
      <pane ySplit="11" topLeftCell="A12" activePane="bottomLeft" state="frozen"/>
      <selection pane="topLeft" activeCell="B1" sqref="B1"/>
      <selection pane="bottomLeft" activeCell="B1" sqref="B1:H27"/>
    </sheetView>
  </sheetViews>
  <sheetFormatPr defaultColWidth="10.00390625" defaultRowHeight="12.75"/>
  <cols>
    <col min="1" max="1" width="10.00390625" style="1" hidden="1" customWidth="1"/>
    <col min="2" max="2" width="8.125" style="1" customWidth="1"/>
    <col min="3" max="3" width="10.00390625" style="1" customWidth="1"/>
    <col min="4" max="4" width="19.625" style="1" customWidth="1"/>
    <col min="5" max="5" width="19.50390625" style="1" customWidth="1"/>
    <col min="6" max="8" width="10.00390625" style="1" customWidth="1"/>
    <col min="9" max="9" width="4.00390625" style="1" customWidth="1"/>
    <col min="10" max="15" width="10.00390625" style="1" hidden="1" customWidth="1"/>
    <col min="16" max="16" width="9.00390625" style="1" hidden="1" customWidth="1"/>
    <col min="17" max="17" width="10.00390625" style="1" hidden="1" customWidth="1"/>
    <col min="18" max="18" width="3.50390625" style="1" hidden="1" customWidth="1"/>
    <col min="19" max="19" width="3.50390625" style="1" customWidth="1"/>
    <col min="20" max="20" width="23.625" style="1" bestFit="1" customWidth="1"/>
    <col min="21" max="21" width="27.375" style="1" bestFit="1" customWidth="1"/>
    <col min="22" max="23" width="5.50390625" style="1" hidden="1" customWidth="1"/>
    <col min="24" max="24" width="8.375" style="1" bestFit="1" customWidth="1"/>
    <col min="25" max="25" width="14.125" style="1" hidden="1" customWidth="1"/>
    <col min="26" max="16384" width="10.00390625" style="1" customWidth="1"/>
  </cols>
  <sheetData>
    <row r="1" spans="2:25" ht="24.75">
      <c r="B1" s="67" t="s">
        <v>3</v>
      </c>
      <c r="C1" s="67"/>
      <c r="D1" s="67"/>
      <c r="E1" s="67"/>
      <c r="F1" s="67"/>
      <c r="G1" s="67"/>
      <c r="H1" s="67"/>
      <c r="R1" s="4"/>
      <c r="S1" s="42">
        <v>2</v>
      </c>
      <c r="T1" s="42">
        <v>4</v>
      </c>
      <c r="U1" s="42">
        <v>5</v>
      </c>
      <c r="V1" s="42">
        <v>6</v>
      </c>
      <c r="W1" s="42">
        <v>7</v>
      </c>
      <c r="X1" s="42">
        <v>8</v>
      </c>
      <c r="Y1" s="4"/>
    </row>
    <row r="2" spans="2:25" ht="24.75">
      <c r="B2" s="66" t="s">
        <v>6</v>
      </c>
      <c r="C2" s="66"/>
      <c r="D2" s="66"/>
      <c r="E2" s="66"/>
      <c r="F2" s="66"/>
      <c r="G2" s="66"/>
      <c r="H2" s="66"/>
      <c r="R2" s="8">
        <v>1</v>
      </c>
      <c r="S2" s="46">
        <f aca="true" t="shared" si="0" ref="S2:X11">VLOOKUP($R2,$A$7:$H$106,S$1,0)</f>
        <v>1</v>
      </c>
      <c r="T2" s="46" t="str">
        <f t="shared" si="0"/>
        <v>Feifer Vojtěch</v>
      </c>
      <c r="U2" s="46" t="str">
        <f t="shared" si="0"/>
        <v>Libřice</v>
      </c>
      <c r="V2" s="47">
        <f t="shared" si="0"/>
        <v>15.21</v>
      </c>
      <c r="W2" s="47">
        <f t="shared" si="0"/>
        <v>40.04</v>
      </c>
      <c r="X2" s="48">
        <f t="shared" si="0"/>
        <v>15.21</v>
      </c>
      <c r="Y2" s="4" t="str">
        <f aca="true" t="shared" si="1" ref="Y2:Y11">CONCATENATE(T2," (",U2,")")</f>
        <v>Feifer Vojtěch (Libřice)</v>
      </c>
    </row>
    <row r="3" spans="2:25" ht="24.75">
      <c r="B3" s="66" t="s">
        <v>15</v>
      </c>
      <c r="C3" s="66"/>
      <c r="D3" s="66"/>
      <c r="E3" s="66"/>
      <c r="F3" s="66"/>
      <c r="G3" s="66"/>
      <c r="H3" s="66"/>
      <c r="R3" s="8">
        <v>2</v>
      </c>
      <c r="S3" s="46">
        <f t="shared" si="0"/>
        <v>2</v>
      </c>
      <c r="T3" s="46" t="str">
        <f t="shared" si="0"/>
        <v>Komma Matyáš</v>
      </c>
      <c r="U3" s="46" t="str">
        <f t="shared" si="0"/>
        <v>Praha-Dolní Měcholupy</v>
      </c>
      <c r="V3" s="47">
        <f t="shared" si="0"/>
        <v>17.08</v>
      </c>
      <c r="W3" s="47">
        <f t="shared" si="0"/>
        <v>16.46</v>
      </c>
      <c r="X3" s="48">
        <f t="shared" si="0"/>
        <v>16.46</v>
      </c>
      <c r="Y3" s="4" t="str">
        <f t="shared" si="1"/>
        <v>Komma Matyáš (Praha-Dolní Měcholupy)</v>
      </c>
    </row>
    <row r="4" spans="2:25" s="4" customFormat="1" ht="21" customHeight="1" thickBot="1">
      <c r="B4" s="5"/>
      <c r="C4" s="5"/>
      <c r="D4" s="5"/>
      <c r="E4" s="5"/>
      <c r="F4" s="6"/>
      <c r="G4" s="6"/>
      <c r="H4" s="7"/>
      <c r="R4" s="8">
        <v>3</v>
      </c>
      <c r="S4" s="46">
        <f t="shared" si="0"/>
        <v>3</v>
      </c>
      <c r="T4" s="46" t="str">
        <f t="shared" si="0"/>
        <v>Paneš Patrik</v>
      </c>
      <c r="U4" s="46" t="str">
        <f t="shared" si="0"/>
        <v>Vědomice</v>
      </c>
      <c r="V4" s="47">
        <f t="shared" si="0"/>
        <v>16.68</v>
      </c>
      <c r="W4" s="47">
        <f t="shared" si="0"/>
        <v>16.47</v>
      </c>
      <c r="X4" s="48">
        <f t="shared" si="0"/>
        <v>16.47</v>
      </c>
      <c r="Y4" s="4" t="str">
        <f t="shared" si="1"/>
        <v>Paneš Patrik (Vědomice)</v>
      </c>
    </row>
    <row r="5" spans="2:25" s="4" customFormat="1" ht="25.5" thickBot="1">
      <c r="B5" s="64" t="s">
        <v>14</v>
      </c>
      <c r="C5" s="65"/>
      <c r="D5" s="5"/>
      <c r="E5" s="5"/>
      <c r="F5" s="6"/>
      <c r="G5" s="6"/>
      <c r="H5" s="7"/>
      <c r="R5" s="8">
        <v>4</v>
      </c>
      <c r="S5" s="46">
        <f t="shared" si="0"/>
        <v>4</v>
      </c>
      <c r="T5" s="46" t="str">
        <f t="shared" si="0"/>
        <v>Čapek Josef</v>
      </c>
      <c r="U5" s="46" t="str">
        <f t="shared" si="0"/>
        <v>Písková Lhota</v>
      </c>
      <c r="V5" s="47">
        <f t="shared" si="0"/>
        <v>16.53</v>
      </c>
      <c r="W5" s="47">
        <f t="shared" si="0"/>
        <v>17.66</v>
      </c>
      <c r="X5" s="48">
        <f t="shared" si="0"/>
        <v>16.53</v>
      </c>
      <c r="Y5" s="4" t="str">
        <f t="shared" si="1"/>
        <v>Čapek Josef (Písková Lhota)</v>
      </c>
    </row>
    <row r="6" spans="2:25" s="4" customFormat="1" ht="34.5" customHeight="1" thickBot="1">
      <c r="B6" s="55" t="s">
        <v>0</v>
      </c>
      <c r="C6" s="56" t="s">
        <v>12</v>
      </c>
      <c r="D6" s="57" t="s">
        <v>5</v>
      </c>
      <c r="E6" s="55" t="s">
        <v>4</v>
      </c>
      <c r="F6" s="58" t="s">
        <v>13</v>
      </c>
      <c r="G6" s="58" t="s">
        <v>1</v>
      </c>
      <c r="H6" s="58" t="s">
        <v>2</v>
      </c>
      <c r="R6" s="8">
        <v>5</v>
      </c>
      <c r="S6" s="43">
        <f t="shared" si="0"/>
        <v>5</v>
      </c>
      <c r="T6" s="43" t="str">
        <f t="shared" si="0"/>
        <v>Jindrák Patrik</v>
      </c>
      <c r="U6" s="43" t="str">
        <f t="shared" si="0"/>
        <v>Vědomice</v>
      </c>
      <c r="V6" s="44">
        <f t="shared" si="0"/>
        <v>16.66</v>
      </c>
      <c r="W6" s="44">
        <f t="shared" si="0"/>
        <v>23.15</v>
      </c>
      <c r="X6" s="45">
        <f t="shared" si="0"/>
        <v>16.66</v>
      </c>
      <c r="Y6" s="4" t="str">
        <f t="shared" si="1"/>
        <v>Jindrák Patrik (Vědomice)</v>
      </c>
    </row>
    <row r="7" spans="1:25" s="4" customFormat="1" ht="12.75">
      <c r="A7" s="4">
        <f>Q7</f>
        <v>1</v>
      </c>
      <c r="B7" s="59">
        <f aca="true" t="shared" si="2" ref="B7:B38">IF(D7="","",O7)</f>
        <v>1</v>
      </c>
      <c r="C7" s="60">
        <v>12</v>
      </c>
      <c r="D7" s="61" t="s">
        <v>31</v>
      </c>
      <c r="E7" s="61" t="s">
        <v>32</v>
      </c>
      <c r="F7" s="62">
        <v>15.21</v>
      </c>
      <c r="G7" s="62">
        <v>40.04</v>
      </c>
      <c r="H7" s="63">
        <f aca="true" t="shared" si="3" ref="H7:H38">IF(D7="","",IF(G7="NP",F7,IF(AND(F7="NP",G7=""),"NP",IF(F7="NP",G7,MIN(F7:G7)))))</f>
        <v>15.21</v>
      </c>
      <c r="J7" s="4">
        <f>IF(H7="",99999,IF(H7=0,9999,IF(H7="NP",999,H7)))</f>
        <v>15.21</v>
      </c>
      <c r="K7" s="4">
        <f>IF(H7=0,9999,IF(H7="NP",999,IF(OR(F7="NP",G7="NP"),MIN(F7:G7)+500,F7+G7)))</f>
        <v>55.25</v>
      </c>
      <c r="L7" s="4">
        <f aca="true" t="shared" si="4" ref="L7:L49">RANK(J7,$J$7:$J$106,1)*1000</f>
        <v>1000</v>
      </c>
      <c r="M7" s="4">
        <f aca="true" t="shared" si="5" ref="M7:M49">RANK(K7,$K$7:$K$106,1)</f>
        <v>94</v>
      </c>
      <c r="N7" s="4">
        <f>L7+M7</f>
        <v>1094</v>
      </c>
      <c r="O7" s="4">
        <f aca="true" t="shared" si="6" ref="O7:O49">RANK(N7,$N$7:$N$106,1)</f>
        <v>1</v>
      </c>
      <c r="P7" s="4">
        <f>IF(OR(I7="d",I7="x"),999999,N7+ROW()*0.000001)</f>
        <v>1094.000007</v>
      </c>
      <c r="Q7" s="4">
        <f aca="true" t="shared" si="7" ref="Q7:Q49">RANK(P7,$P$7:$P$106,1)</f>
        <v>1</v>
      </c>
      <c r="R7" s="8">
        <v>6</v>
      </c>
      <c r="S7" s="43">
        <f t="shared" si="0"/>
        <v>6</v>
      </c>
      <c r="T7" s="43" t="str">
        <f t="shared" si="0"/>
        <v>Suchý Radek</v>
      </c>
      <c r="U7" s="43" t="str">
        <f t="shared" si="0"/>
        <v>Velenka</v>
      </c>
      <c r="V7" s="44">
        <f t="shared" si="0"/>
        <v>19.98</v>
      </c>
      <c r="W7" s="44">
        <f t="shared" si="0"/>
        <v>16.73</v>
      </c>
      <c r="X7" s="45">
        <f t="shared" si="0"/>
        <v>16.73</v>
      </c>
      <c r="Y7" s="4" t="str">
        <f t="shared" si="1"/>
        <v>Suchý Radek (Velenka)</v>
      </c>
    </row>
    <row r="8" spans="1:27" s="4" customFormat="1" ht="12.75">
      <c r="A8" s="4">
        <f aca="true" t="shared" si="8" ref="A8:A71">Q8</f>
        <v>2</v>
      </c>
      <c r="B8" s="53">
        <f t="shared" si="2"/>
        <v>2</v>
      </c>
      <c r="C8" s="10">
        <v>21</v>
      </c>
      <c r="D8" s="16" t="s">
        <v>39</v>
      </c>
      <c r="E8" s="16" t="s">
        <v>26</v>
      </c>
      <c r="F8" s="14">
        <v>17.08</v>
      </c>
      <c r="G8" s="14">
        <v>16.46</v>
      </c>
      <c r="H8" s="54">
        <f t="shared" si="3"/>
        <v>16.46</v>
      </c>
      <c r="J8" s="4">
        <f aca="true" t="shared" si="9" ref="J8:J71">IF(H8="",99999,IF(H8=0,9999,IF(H8="NP",999,H8)))</f>
        <v>16.46</v>
      </c>
      <c r="K8" s="4">
        <f aca="true" t="shared" si="10" ref="K8:K71">IF(H8=0,9999,IF(H8="NP",999,IF(OR(F8="NP",G8="NP"),MIN(F8:G8)+500,F8+G8)))</f>
        <v>33.54</v>
      </c>
      <c r="L8" s="4">
        <f t="shared" si="4"/>
        <v>2000</v>
      </c>
      <c r="M8" s="4">
        <f t="shared" si="5"/>
        <v>81</v>
      </c>
      <c r="N8" s="4">
        <f aca="true" t="shared" si="11" ref="N8:N71">L8+M8</f>
        <v>2081</v>
      </c>
      <c r="O8" s="4">
        <f t="shared" si="6"/>
        <v>2</v>
      </c>
      <c r="P8" s="4">
        <f aca="true" t="shared" si="12" ref="P8:P71">IF(OR(I8="d",I8="x"),999999,N8+ROW()*0.000001)</f>
        <v>2081.000008</v>
      </c>
      <c r="Q8" s="4">
        <f t="shared" si="7"/>
        <v>2</v>
      </c>
      <c r="R8" s="8">
        <v>7</v>
      </c>
      <c r="S8" s="43">
        <f t="shared" si="0"/>
        <v>7</v>
      </c>
      <c r="T8" s="43" t="str">
        <f t="shared" si="0"/>
        <v>Šlechta Tomáš</v>
      </c>
      <c r="U8" s="43" t="str">
        <f t="shared" si="0"/>
        <v>Písková Lhota</v>
      </c>
      <c r="V8" s="44">
        <f t="shared" si="0"/>
        <v>17.12</v>
      </c>
      <c r="W8" s="44">
        <f t="shared" si="0"/>
        <v>17.56</v>
      </c>
      <c r="X8" s="45">
        <f t="shared" si="0"/>
        <v>17.12</v>
      </c>
      <c r="Y8" s="4" t="str">
        <f t="shared" si="1"/>
        <v>Šlechta Tomáš (Písková Lhota)</v>
      </c>
      <c r="AA8" s="4" t="s">
        <v>49</v>
      </c>
    </row>
    <row r="9" spans="1:25" s="4" customFormat="1" ht="12.75">
      <c r="A9" s="4">
        <f t="shared" si="8"/>
        <v>3</v>
      </c>
      <c r="B9" s="53">
        <f t="shared" si="2"/>
        <v>3</v>
      </c>
      <c r="C9" s="10">
        <v>24</v>
      </c>
      <c r="D9" s="16" t="s">
        <v>42</v>
      </c>
      <c r="E9" s="16" t="s">
        <v>22</v>
      </c>
      <c r="F9" s="14">
        <v>16.68</v>
      </c>
      <c r="G9" s="14">
        <v>16.47</v>
      </c>
      <c r="H9" s="54">
        <f t="shared" si="3"/>
        <v>16.47</v>
      </c>
      <c r="J9" s="4">
        <f t="shared" si="9"/>
        <v>16.47</v>
      </c>
      <c r="K9" s="4">
        <f t="shared" si="10"/>
        <v>33.15</v>
      </c>
      <c r="L9" s="4">
        <f t="shared" si="4"/>
        <v>3000</v>
      </c>
      <c r="M9" s="4">
        <f t="shared" si="5"/>
        <v>80</v>
      </c>
      <c r="N9" s="4">
        <f t="shared" si="11"/>
        <v>3080</v>
      </c>
      <c r="O9" s="4">
        <f t="shared" si="6"/>
        <v>3</v>
      </c>
      <c r="P9" s="4">
        <f t="shared" si="12"/>
        <v>3080.000009</v>
      </c>
      <c r="Q9" s="4">
        <f t="shared" si="7"/>
        <v>3</v>
      </c>
      <c r="R9" s="8">
        <v>8</v>
      </c>
      <c r="S9" s="43">
        <f t="shared" si="0"/>
        <v>8</v>
      </c>
      <c r="T9" s="43" t="str">
        <f t="shared" si="0"/>
        <v>Tuček Martin</v>
      </c>
      <c r="U9" s="43" t="str">
        <f t="shared" si="0"/>
        <v>Velenka</v>
      </c>
      <c r="V9" s="44">
        <f t="shared" si="0"/>
        <v>17.39</v>
      </c>
      <c r="W9" s="44">
        <f t="shared" si="0"/>
        <v>17.53</v>
      </c>
      <c r="X9" s="45">
        <f t="shared" si="0"/>
        <v>17.39</v>
      </c>
      <c r="Y9" s="4" t="str">
        <f t="shared" si="1"/>
        <v>Tuček Martin (Velenka)</v>
      </c>
    </row>
    <row r="10" spans="1:25" s="4" customFormat="1" ht="12.75">
      <c r="A10" s="4">
        <f t="shared" si="8"/>
        <v>4</v>
      </c>
      <c r="B10" s="53">
        <f t="shared" si="2"/>
        <v>4</v>
      </c>
      <c r="C10" s="10">
        <v>3</v>
      </c>
      <c r="D10" s="16" t="s">
        <v>20</v>
      </c>
      <c r="E10" s="16" t="s">
        <v>17</v>
      </c>
      <c r="F10" s="14">
        <v>16.53</v>
      </c>
      <c r="G10" s="14">
        <v>17.66</v>
      </c>
      <c r="H10" s="54">
        <f t="shared" si="3"/>
        <v>16.53</v>
      </c>
      <c r="J10" s="4">
        <f t="shared" si="9"/>
        <v>16.53</v>
      </c>
      <c r="K10" s="4">
        <f t="shared" si="10"/>
        <v>34.19</v>
      </c>
      <c r="L10" s="4">
        <f t="shared" si="4"/>
        <v>4000</v>
      </c>
      <c r="M10" s="4">
        <f t="shared" si="5"/>
        <v>82</v>
      </c>
      <c r="N10" s="4">
        <f t="shared" si="11"/>
        <v>4082</v>
      </c>
      <c r="O10" s="4">
        <f t="shared" si="6"/>
        <v>4</v>
      </c>
      <c r="P10" s="4">
        <f t="shared" si="12"/>
        <v>4082.00001</v>
      </c>
      <c r="Q10" s="4">
        <f t="shared" si="7"/>
        <v>4</v>
      </c>
      <c r="R10" s="8">
        <v>9</v>
      </c>
      <c r="S10" s="43">
        <f t="shared" si="0"/>
        <v>9</v>
      </c>
      <c r="T10" s="43" t="str">
        <f t="shared" si="0"/>
        <v>Pultr Mikuláš</v>
      </c>
      <c r="U10" s="43" t="str">
        <f t="shared" si="0"/>
        <v>Chlumec nad Cidlinou</v>
      </c>
      <c r="V10" s="44">
        <f t="shared" si="0"/>
        <v>17.78</v>
      </c>
      <c r="W10" s="44">
        <f t="shared" si="0"/>
        <v>17.5</v>
      </c>
      <c r="X10" s="45">
        <f t="shared" si="0"/>
        <v>17.5</v>
      </c>
      <c r="Y10" s="4" t="str">
        <f t="shared" si="1"/>
        <v>Pultr Mikuláš (Chlumec nad Cidlinou)</v>
      </c>
    </row>
    <row r="11" spans="1:25" s="4" customFormat="1" ht="12.75">
      <c r="A11" s="4">
        <f t="shared" si="8"/>
        <v>5</v>
      </c>
      <c r="B11" s="53">
        <f t="shared" si="2"/>
        <v>5</v>
      </c>
      <c r="C11" s="10">
        <v>4</v>
      </c>
      <c r="D11" s="16" t="s">
        <v>21</v>
      </c>
      <c r="E11" s="16" t="s">
        <v>22</v>
      </c>
      <c r="F11" s="14">
        <v>16.66</v>
      </c>
      <c r="G11" s="14">
        <v>23.15</v>
      </c>
      <c r="H11" s="54">
        <f t="shared" si="3"/>
        <v>16.66</v>
      </c>
      <c r="J11" s="4">
        <f t="shared" si="9"/>
        <v>16.66</v>
      </c>
      <c r="K11" s="4">
        <f t="shared" si="10"/>
        <v>39.81</v>
      </c>
      <c r="L11" s="4">
        <f t="shared" si="4"/>
        <v>5000</v>
      </c>
      <c r="M11" s="4">
        <f t="shared" si="5"/>
        <v>90</v>
      </c>
      <c r="N11" s="4">
        <f t="shared" si="11"/>
        <v>5090</v>
      </c>
      <c r="O11" s="4">
        <f t="shared" si="6"/>
        <v>5</v>
      </c>
      <c r="P11" s="4">
        <f t="shared" si="12"/>
        <v>5090.000011</v>
      </c>
      <c r="Q11" s="4">
        <f t="shared" si="7"/>
        <v>5</v>
      </c>
      <c r="R11" s="8">
        <v>10</v>
      </c>
      <c r="S11" s="43">
        <f t="shared" si="0"/>
        <v>10</v>
      </c>
      <c r="T11" s="43" t="str">
        <f t="shared" si="0"/>
        <v>Koželský František</v>
      </c>
      <c r="U11" s="43" t="str">
        <f t="shared" si="0"/>
        <v>Kostomlátky</v>
      </c>
      <c r="V11" s="44">
        <f t="shared" si="0"/>
        <v>18.28</v>
      </c>
      <c r="W11" s="44">
        <f t="shared" si="0"/>
        <v>18.44</v>
      </c>
      <c r="X11" s="45">
        <f t="shared" si="0"/>
        <v>18.28</v>
      </c>
      <c r="Y11" s="4" t="str">
        <f t="shared" si="1"/>
        <v>Koželský František (Kostomlátky)</v>
      </c>
    </row>
    <row r="12" spans="1:17" s="4" customFormat="1" ht="12.75">
      <c r="A12" s="4">
        <f t="shared" si="8"/>
        <v>6</v>
      </c>
      <c r="B12" s="53">
        <f t="shared" si="2"/>
        <v>6</v>
      </c>
      <c r="C12" s="10">
        <v>23</v>
      </c>
      <c r="D12" s="16" t="s">
        <v>41</v>
      </c>
      <c r="E12" s="16" t="s">
        <v>19</v>
      </c>
      <c r="F12" s="14">
        <v>19.98</v>
      </c>
      <c r="G12" s="14">
        <v>16.73</v>
      </c>
      <c r="H12" s="54">
        <f t="shared" si="3"/>
        <v>16.73</v>
      </c>
      <c r="J12" s="4">
        <f t="shared" si="9"/>
        <v>16.73</v>
      </c>
      <c r="K12" s="4">
        <f t="shared" si="10"/>
        <v>36.71</v>
      </c>
      <c r="L12" s="4">
        <f t="shared" si="4"/>
        <v>6000</v>
      </c>
      <c r="M12" s="4">
        <f t="shared" si="5"/>
        <v>86</v>
      </c>
      <c r="N12" s="4">
        <f t="shared" si="11"/>
        <v>6086</v>
      </c>
      <c r="O12" s="4">
        <f t="shared" si="6"/>
        <v>6</v>
      </c>
      <c r="P12" s="4">
        <f t="shared" si="12"/>
        <v>6086.000012</v>
      </c>
      <c r="Q12" s="4">
        <f t="shared" si="7"/>
        <v>6</v>
      </c>
    </row>
    <row r="13" spans="1:17" s="4" customFormat="1" ht="12.75">
      <c r="A13" s="4">
        <f t="shared" si="8"/>
        <v>7</v>
      </c>
      <c r="B13" s="53">
        <f t="shared" si="2"/>
        <v>7</v>
      </c>
      <c r="C13" s="10">
        <v>22</v>
      </c>
      <c r="D13" s="16" t="s">
        <v>40</v>
      </c>
      <c r="E13" s="16" t="s">
        <v>17</v>
      </c>
      <c r="F13" s="14">
        <v>17.12</v>
      </c>
      <c r="G13" s="14">
        <v>17.56</v>
      </c>
      <c r="H13" s="54">
        <f t="shared" si="3"/>
        <v>17.12</v>
      </c>
      <c r="J13" s="4">
        <f t="shared" si="9"/>
        <v>17.12</v>
      </c>
      <c r="K13" s="4">
        <f t="shared" si="10"/>
        <v>34.68</v>
      </c>
      <c r="L13" s="4">
        <f t="shared" si="4"/>
        <v>7000</v>
      </c>
      <c r="M13" s="4">
        <f t="shared" si="5"/>
        <v>83</v>
      </c>
      <c r="N13" s="4">
        <f t="shared" si="11"/>
        <v>7083</v>
      </c>
      <c r="O13" s="4">
        <f t="shared" si="6"/>
        <v>7</v>
      </c>
      <c r="P13" s="4">
        <f t="shared" si="12"/>
        <v>7083.000013</v>
      </c>
      <c r="Q13" s="4">
        <f t="shared" si="7"/>
        <v>7</v>
      </c>
    </row>
    <row r="14" spans="1:17" s="4" customFormat="1" ht="12.75">
      <c r="A14" s="4">
        <f t="shared" si="8"/>
        <v>8</v>
      </c>
      <c r="B14" s="53">
        <f t="shared" si="2"/>
        <v>8</v>
      </c>
      <c r="C14" s="10">
        <v>9</v>
      </c>
      <c r="D14" s="16" t="s">
        <v>27</v>
      </c>
      <c r="E14" s="16" t="s">
        <v>19</v>
      </c>
      <c r="F14" s="14">
        <v>17.39</v>
      </c>
      <c r="G14" s="14">
        <v>17.53</v>
      </c>
      <c r="H14" s="54">
        <f t="shared" si="3"/>
        <v>17.39</v>
      </c>
      <c r="J14" s="4">
        <f t="shared" si="9"/>
        <v>17.39</v>
      </c>
      <c r="K14" s="4">
        <f t="shared" si="10"/>
        <v>34.92</v>
      </c>
      <c r="L14" s="4">
        <f t="shared" si="4"/>
        <v>8000</v>
      </c>
      <c r="M14" s="4">
        <f t="shared" si="5"/>
        <v>84</v>
      </c>
      <c r="N14" s="4">
        <f t="shared" si="11"/>
        <v>8084</v>
      </c>
      <c r="O14" s="4">
        <f t="shared" si="6"/>
        <v>8</v>
      </c>
      <c r="P14" s="4">
        <f t="shared" si="12"/>
        <v>8084.000014</v>
      </c>
      <c r="Q14" s="4">
        <f t="shared" si="7"/>
        <v>8</v>
      </c>
    </row>
    <row r="15" spans="1:17" s="4" customFormat="1" ht="12.75">
      <c r="A15" s="4">
        <f t="shared" si="8"/>
        <v>9</v>
      </c>
      <c r="B15" s="53">
        <f t="shared" si="2"/>
        <v>9</v>
      </c>
      <c r="C15" s="10">
        <v>5</v>
      </c>
      <c r="D15" s="16" t="s">
        <v>23</v>
      </c>
      <c r="E15" s="16" t="s">
        <v>24</v>
      </c>
      <c r="F15" s="14">
        <v>17.78</v>
      </c>
      <c r="G15" s="14">
        <v>17.5</v>
      </c>
      <c r="H15" s="54">
        <f t="shared" si="3"/>
        <v>17.5</v>
      </c>
      <c r="J15" s="4">
        <f t="shared" si="9"/>
        <v>17.5</v>
      </c>
      <c r="K15" s="4">
        <f t="shared" si="10"/>
        <v>35.28</v>
      </c>
      <c r="L15" s="4">
        <f t="shared" si="4"/>
        <v>9000</v>
      </c>
      <c r="M15" s="4">
        <f t="shared" si="5"/>
        <v>85</v>
      </c>
      <c r="N15" s="4">
        <f t="shared" si="11"/>
        <v>9085</v>
      </c>
      <c r="O15" s="4">
        <f t="shared" si="6"/>
        <v>9</v>
      </c>
      <c r="P15" s="4">
        <f t="shared" si="12"/>
        <v>9085.000015</v>
      </c>
      <c r="Q15" s="4">
        <f t="shared" si="7"/>
        <v>9</v>
      </c>
    </row>
    <row r="16" spans="1:17" s="4" customFormat="1" ht="12.75">
      <c r="A16" s="4">
        <f t="shared" si="8"/>
        <v>10</v>
      </c>
      <c r="B16" s="53">
        <f t="shared" si="2"/>
        <v>10</v>
      </c>
      <c r="C16" s="10">
        <v>11</v>
      </c>
      <c r="D16" s="16" t="s">
        <v>29</v>
      </c>
      <c r="E16" s="16" t="s">
        <v>30</v>
      </c>
      <c r="F16" s="14">
        <v>18.28</v>
      </c>
      <c r="G16" s="14">
        <v>18.44</v>
      </c>
      <c r="H16" s="54">
        <f t="shared" si="3"/>
        <v>18.28</v>
      </c>
      <c r="J16" s="4">
        <f t="shared" si="9"/>
        <v>18.28</v>
      </c>
      <c r="K16" s="4">
        <f t="shared" si="10"/>
        <v>36.72</v>
      </c>
      <c r="L16" s="4">
        <f t="shared" si="4"/>
        <v>10000</v>
      </c>
      <c r="M16" s="4">
        <f t="shared" si="5"/>
        <v>87</v>
      </c>
      <c r="N16" s="4">
        <f t="shared" si="11"/>
        <v>10087</v>
      </c>
      <c r="O16" s="4">
        <f t="shared" si="6"/>
        <v>10</v>
      </c>
      <c r="P16" s="4">
        <f t="shared" si="12"/>
        <v>10087.000016</v>
      </c>
      <c r="Q16" s="4">
        <f t="shared" si="7"/>
        <v>10</v>
      </c>
    </row>
    <row r="17" spans="1:17" s="4" customFormat="1" ht="12.75">
      <c r="A17" s="4">
        <f t="shared" si="8"/>
        <v>11</v>
      </c>
      <c r="B17" s="53">
        <f t="shared" si="2"/>
        <v>11</v>
      </c>
      <c r="C17" s="10">
        <v>17</v>
      </c>
      <c r="D17" s="16" t="s">
        <v>35</v>
      </c>
      <c r="E17" s="16" t="s">
        <v>24</v>
      </c>
      <c r="F17" s="14">
        <v>19.36</v>
      </c>
      <c r="G17" s="14">
        <v>19.09</v>
      </c>
      <c r="H17" s="54">
        <f t="shared" si="3"/>
        <v>19.09</v>
      </c>
      <c r="J17" s="4">
        <f t="shared" si="9"/>
        <v>19.09</v>
      </c>
      <c r="K17" s="4">
        <f t="shared" si="10"/>
        <v>38.45</v>
      </c>
      <c r="L17" s="4">
        <f t="shared" si="4"/>
        <v>11000</v>
      </c>
      <c r="M17" s="4">
        <f t="shared" si="5"/>
        <v>88</v>
      </c>
      <c r="N17" s="4">
        <f t="shared" si="11"/>
        <v>11088</v>
      </c>
      <c r="O17" s="4">
        <f t="shared" si="6"/>
        <v>11</v>
      </c>
      <c r="P17" s="4">
        <f t="shared" si="12"/>
        <v>11088.000017</v>
      </c>
      <c r="Q17" s="4">
        <f t="shared" si="7"/>
        <v>11</v>
      </c>
    </row>
    <row r="18" spans="1:20" s="4" customFormat="1" ht="12.75">
      <c r="A18" s="4">
        <f t="shared" si="8"/>
        <v>12</v>
      </c>
      <c r="B18" s="53">
        <f t="shared" si="2"/>
        <v>12</v>
      </c>
      <c r="C18" s="10">
        <v>1</v>
      </c>
      <c r="D18" s="16" t="s">
        <v>16</v>
      </c>
      <c r="E18" s="16" t="s">
        <v>17</v>
      </c>
      <c r="F18" s="14">
        <v>19.88</v>
      </c>
      <c r="G18" s="14">
        <v>19.26</v>
      </c>
      <c r="H18" s="54">
        <f t="shared" si="3"/>
        <v>19.26</v>
      </c>
      <c r="J18" s="4">
        <f t="shared" si="9"/>
        <v>19.26</v>
      </c>
      <c r="K18" s="4">
        <f t="shared" si="10"/>
        <v>39.14</v>
      </c>
      <c r="L18" s="4">
        <f t="shared" si="4"/>
        <v>12000</v>
      </c>
      <c r="M18" s="4">
        <f t="shared" si="5"/>
        <v>89</v>
      </c>
      <c r="N18" s="4">
        <f t="shared" si="11"/>
        <v>12089</v>
      </c>
      <c r="O18" s="4">
        <f t="shared" si="6"/>
        <v>12</v>
      </c>
      <c r="P18" s="4">
        <f t="shared" si="12"/>
        <v>12089.000018</v>
      </c>
      <c r="Q18" s="4">
        <f t="shared" si="7"/>
        <v>12</v>
      </c>
      <c r="T18" s="4" t="s">
        <v>47</v>
      </c>
    </row>
    <row r="19" spans="1:17" s="4" customFormat="1" ht="12.75">
      <c r="A19" s="4">
        <f t="shared" si="8"/>
        <v>13</v>
      </c>
      <c r="B19" s="53">
        <f t="shared" si="2"/>
        <v>13</v>
      </c>
      <c r="C19" s="10">
        <v>7</v>
      </c>
      <c r="D19" s="16" t="s">
        <v>25</v>
      </c>
      <c r="E19" s="16" t="s">
        <v>26</v>
      </c>
      <c r="F19" s="14">
        <v>20.66</v>
      </c>
      <c r="G19" s="14">
        <v>21.08</v>
      </c>
      <c r="H19" s="54">
        <f t="shared" si="3"/>
        <v>20.66</v>
      </c>
      <c r="J19" s="4">
        <f t="shared" si="9"/>
        <v>20.66</v>
      </c>
      <c r="K19" s="4">
        <f t="shared" si="10"/>
        <v>41.739999999999995</v>
      </c>
      <c r="L19" s="4">
        <f t="shared" si="4"/>
        <v>13000</v>
      </c>
      <c r="M19" s="4">
        <f t="shared" si="5"/>
        <v>91</v>
      </c>
      <c r="N19" s="4">
        <f t="shared" si="11"/>
        <v>13091</v>
      </c>
      <c r="O19" s="4">
        <f t="shared" si="6"/>
        <v>13</v>
      </c>
      <c r="P19" s="4">
        <f t="shared" si="12"/>
        <v>13091.000019</v>
      </c>
      <c r="Q19" s="4">
        <f t="shared" si="7"/>
        <v>13</v>
      </c>
    </row>
    <row r="20" spans="1:17" s="4" customFormat="1" ht="12.75">
      <c r="A20" s="4">
        <f t="shared" si="8"/>
        <v>14</v>
      </c>
      <c r="B20" s="53">
        <f t="shared" si="2"/>
        <v>14</v>
      </c>
      <c r="C20" s="10">
        <v>26</v>
      </c>
      <c r="D20" s="16" t="s">
        <v>44</v>
      </c>
      <c r="E20" s="16" t="s">
        <v>45</v>
      </c>
      <c r="F20" s="14">
        <v>22.04</v>
      </c>
      <c r="G20" s="14">
        <v>21.58</v>
      </c>
      <c r="H20" s="54">
        <f t="shared" si="3"/>
        <v>21.58</v>
      </c>
      <c r="J20" s="4">
        <f t="shared" si="9"/>
        <v>21.58</v>
      </c>
      <c r="K20" s="4">
        <f t="shared" si="10"/>
        <v>43.62</v>
      </c>
      <c r="L20" s="4">
        <f t="shared" si="4"/>
        <v>14000</v>
      </c>
      <c r="M20" s="4">
        <f t="shared" si="5"/>
        <v>92</v>
      </c>
      <c r="N20" s="4">
        <f t="shared" si="11"/>
        <v>14092</v>
      </c>
      <c r="O20" s="4">
        <f t="shared" si="6"/>
        <v>14</v>
      </c>
      <c r="P20" s="4">
        <f t="shared" si="12"/>
        <v>14092.00002</v>
      </c>
      <c r="Q20" s="4">
        <f t="shared" si="7"/>
        <v>14</v>
      </c>
    </row>
    <row r="21" spans="1:21" s="4" customFormat="1" ht="12.75">
      <c r="A21" s="4">
        <f t="shared" si="8"/>
        <v>15</v>
      </c>
      <c r="B21" s="53">
        <f t="shared" si="2"/>
        <v>15</v>
      </c>
      <c r="C21" s="10">
        <v>25</v>
      </c>
      <c r="D21" s="16" t="s">
        <v>43</v>
      </c>
      <c r="E21" s="16" t="s">
        <v>17</v>
      </c>
      <c r="F21" s="14" t="s">
        <v>46</v>
      </c>
      <c r="G21" s="14">
        <v>22.09</v>
      </c>
      <c r="H21" s="54">
        <f t="shared" si="3"/>
        <v>22.09</v>
      </c>
      <c r="J21" s="4">
        <f t="shared" si="9"/>
        <v>22.09</v>
      </c>
      <c r="K21" s="4">
        <f t="shared" si="10"/>
        <v>522.09</v>
      </c>
      <c r="L21" s="4">
        <f t="shared" si="4"/>
        <v>15000</v>
      </c>
      <c r="M21" s="4">
        <f t="shared" si="5"/>
        <v>97</v>
      </c>
      <c r="N21" s="4">
        <f t="shared" si="11"/>
        <v>15097</v>
      </c>
      <c r="O21" s="4">
        <f t="shared" si="6"/>
        <v>15</v>
      </c>
      <c r="P21" s="4">
        <f t="shared" si="12"/>
        <v>15097.000021</v>
      </c>
      <c r="Q21" s="4">
        <f t="shared" si="7"/>
        <v>15</v>
      </c>
      <c r="U21" s="4" t="s">
        <v>50</v>
      </c>
    </row>
    <row r="22" spans="1:17" s="4" customFormat="1" ht="12.75">
      <c r="A22" s="4">
        <f t="shared" si="8"/>
        <v>16</v>
      </c>
      <c r="B22" s="53">
        <f t="shared" si="2"/>
        <v>16</v>
      </c>
      <c r="C22" s="10">
        <v>16</v>
      </c>
      <c r="D22" s="16" t="s">
        <v>34</v>
      </c>
      <c r="E22" s="16" t="s">
        <v>19</v>
      </c>
      <c r="F22" s="14" t="s">
        <v>46</v>
      </c>
      <c r="G22" s="14">
        <v>22.66</v>
      </c>
      <c r="H22" s="54">
        <f t="shared" si="3"/>
        <v>22.66</v>
      </c>
      <c r="J22" s="4">
        <f t="shared" si="9"/>
        <v>22.66</v>
      </c>
      <c r="K22" s="4">
        <f t="shared" si="10"/>
        <v>522.66</v>
      </c>
      <c r="L22" s="4">
        <f t="shared" si="4"/>
        <v>16000</v>
      </c>
      <c r="M22" s="4">
        <f t="shared" si="5"/>
        <v>98</v>
      </c>
      <c r="N22" s="4">
        <f t="shared" si="11"/>
        <v>16098</v>
      </c>
      <c r="O22" s="4">
        <f t="shared" si="6"/>
        <v>16</v>
      </c>
      <c r="P22" s="4">
        <f t="shared" si="12"/>
        <v>16098.000022</v>
      </c>
      <c r="Q22" s="4">
        <f t="shared" si="7"/>
        <v>16</v>
      </c>
    </row>
    <row r="23" spans="1:17" s="4" customFormat="1" ht="12.75">
      <c r="A23" s="4">
        <f t="shared" si="8"/>
        <v>17</v>
      </c>
      <c r="B23" s="53">
        <f t="shared" si="2"/>
        <v>17</v>
      </c>
      <c r="C23" s="10">
        <v>10</v>
      </c>
      <c r="D23" s="16" t="s">
        <v>28</v>
      </c>
      <c r="E23" s="16" t="s">
        <v>17</v>
      </c>
      <c r="F23" s="14">
        <v>25.14</v>
      </c>
      <c r="G23" s="14">
        <v>24.38</v>
      </c>
      <c r="H23" s="54">
        <f t="shared" si="3"/>
        <v>24.38</v>
      </c>
      <c r="J23" s="4">
        <f t="shared" si="9"/>
        <v>24.38</v>
      </c>
      <c r="K23" s="4">
        <f t="shared" si="10"/>
        <v>49.519999999999996</v>
      </c>
      <c r="L23" s="4">
        <f t="shared" si="4"/>
        <v>17000</v>
      </c>
      <c r="M23" s="4">
        <f t="shared" si="5"/>
        <v>93</v>
      </c>
      <c r="N23" s="4">
        <f t="shared" si="11"/>
        <v>17093</v>
      </c>
      <c r="O23" s="4">
        <f t="shared" si="6"/>
        <v>17</v>
      </c>
      <c r="P23" s="4">
        <f t="shared" si="12"/>
        <v>17093.000023</v>
      </c>
      <c r="Q23" s="4">
        <f t="shared" si="7"/>
        <v>17</v>
      </c>
    </row>
    <row r="24" spans="1:17" s="4" customFormat="1" ht="12.75">
      <c r="A24" s="4">
        <f t="shared" si="8"/>
        <v>18</v>
      </c>
      <c r="B24" s="53">
        <f t="shared" si="2"/>
        <v>18</v>
      </c>
      <c r="C24" s="10">
        <v>18</v>
      </c>
      <c r="D24" s="16" t="s">
        <v>36</v>
      </c>
      <c r="E24" s="16" t="s">
        <v>17</v>
      </c>
      <c r="F24" s="14">
        <v>25.22</v>
      </c>
      <c r="G24" s="14">
        <v>41.83</v>
      </c>
      <c r="H24" s="54">
        <f t="shared" si="3"/>
        <v>25.22</v>
      </c>
      <c r="J24" s="4">
        <f t="shared" si="9"/>
        <v>25.22</v>
      </c>
      <c r="K24" s="4">
        <f t="shared" si="10"/>
        <v>67.05</v>
      </c>
      <c r="L24" s="4">
        <f t="shared" si="4"/>
        <v>18000</v>
      </c>
      <c r="M24" s="4">
        <f t="shared" si="5"/>
        <v>95</v>
      </c>
      <c r="N24" s="4">
        <f t="shared" si="11"/>
        <v>18095</v>
      </c>
      <c r="O24" s="4">
        <f t="shared" si="6"/>
        <v>18</v>
      </c>
      <c r="P24" s="4">
        <f t="shared" si="12"/>
        <v>18095.000024</v>
      </c>
      <c r="Q24" s="4">
        <f t="shared" si="7"/>
        <v>18</v>
      </c>
    </row>
    <row r="25" spans="1:17" s="4" customFormat="1" ht="12.75">
      <c r="A25" s="4">
        <f t="shared" si="8"/>
        <v>19</v>
      </c>
      <c r="B25" s="53">
        <f t="shared" si="2"/>
        <v>19</v>
      </c>
      <c r="C25" s="10">
        <v>2</v>
      </c>
      <c r="D25" s="16" t="s">
        <v>18</v>
      </c>
      <c r="E25" s="16" t="s">
        <v>19</v>
      </c>
      <c r="F25" s="14">
        <v>26.78</v>
      </c>
      <c r="G25" s="14" t="s">
        <v>46</v>
      </c>
      <c r="H25" s="54">
        <f t="shared" si="3"/>
        <v>26.78</v>
      </c>
      <c r="J25" s="4">
        <f t="shared" si="9"/>
        <v>26.78</v>
      </c>
      <c r="K25" s="4">
        <f t="shared" si="10"/>
        <v>526.78</v>
      </c>
      <c r="L25" s="4">
        <f t="shared" si="4"/>
        <v>19000</v>
      </c>
      <c r="M25" s="4">
        <f t="shared" si="5"/>
        <v>99</v>
      </c>
      <c r="N25" s="4">
        <f t="shared" si="11"/>
        <v>19099</v>
      </c>
      <c r="O25" s="4">
        <f t="shared" si="6"/>
        <v>19</v>
      </c>
      <c r="P25" s="4">
        <f t="shared" si="12"/>
        <v>19099.000025</v>
      </c>
      <c r="Q25" s="4">
        <f t="shared" si="7"/>
        <v>19</v>
      </c>
    </row>
    <row r="26" spans="1:20" s="4" customFormat="1" ht="12.75">
      <c r="A26" s="4">
        <f t="shared" si="8"/>
        <v>20</v>
      </c>
      <c r="B26" s="53">
        <f t="shared" si="2"/>
        <v>20</v>
      </c>
      <c r="C26" s="10">
        <v>19</v>
      </c>
      <c r="D26" s="16" t="s">
        <v>37</v>
      </c>
      <c r="E26" s="16" t="s">
        <v>38</v>
      </c>
      <c r="F26" s="14">
        <v>28.7</v>
      </c>
      <c r="G26" s="14" t="s">
        <v>46</v>
      </c>
      <c r="H26" s="54">
        <f t="shared" si="3"/>
        <v>28.7</v>
      </c>
      <c r="J26" s="4">
        <f t="shared" si="9"/>
        <v>28.7</v>
      </c>
      <c r="K26" s="4">
        <f t="shared" si="10"/>
        <v>528.7</v>
      </c>
      <c r="L26" s="4">
        <f t="shared" si="4"/>
        <v>20000</v>
      </c>
      <c r="M26" s="4">
        <f t="shared" si="5"/>
        <v>100</v>
      </c>
      <c r="N26" s="4">
        <f t="shared" si="11"/>
        <v>20100</v>
      </c>
      <c r="O26" s="4">
        <f t="shared" si="6"/>
        <v>20</v>
      </c>
      <c r="P26" s="4">
        <f t="shared" si="12"/>
        <v>20100.000026</v>
      </c>
      <c r="Q26" s="4">
        <f t="shared" si="7"/>
        <v>20</v>
      </c>
      <c r="T26" s="4" t="s">
        <v>48</v>
      </c>
    </row>
    <row r="27" spans="1:17" s="4" customFormat="1" ht="12.75">
      <c r="A27" s="4">
        <f t="shared" si="8"/>
        <v>21</v>
      </c>
      <c r="B27" s="53">
        <f t="shared" si="2"/>
        <v>21</v>
      </c>
      <c r="C27" s="10">
        <v>15</v>
      </c>
      <c r="D27" s="16" t="s">
        <v>33</v>
      </c>
      <c r="E27" s="16" t="s">
        <v>17</v>
      </c>
      <c r="F27" s="14">
        <v>33.21</v>
      </c>
      <c r="G27" s="14">
        <v>60.02</v>
      </c>
      <c r="H27" s="54">
        <f t="shared" si="3"/>
        <v>33.21</v>
      </c>
      <c r="J27" s="4">
        <f t="shared" si="9"/>
        <v>33.21</v>
      </c>
      <c r="K27" s="4">
        <f t="shared" si="10"/>
        <v>93.23</v>
      </c>
      <c r="L27" s="4">
        <f t="shared" si="4"/>
        <v>21000</v>
      </c>
      <c r="M27" s="4">
        <f t="shared" si="5"/>
        <v>96</v>
      </c>
      <c r="N27" s="4">
        <f t="shared" si="11"/>
        <v>21096</v>
      </c>
      <c r="O27" s="4">
        <f t="shared" si="6"/>
        <v>21</v>
      </c>
      <c r="P27" s="4">
        <f t="shared" si="12"/>
        <v>21096.000027</v>
      </c>
      <c r="Q27" s="4">
        <f t="shared" si="7"/>
        <v>21</v>
      </c>
    </row>
    <row r="28" spans="1:17" s="4" customFormat="1" ht="12.75">
      <c r="A28" s="4">
        <f t="shared" si="8"/>
        <v>22</v>
      </c>
      <c r="B28" s="53">
        <f t="shared" si="2"/>
      </c>
      <c r="C28" s="10"/>
      <c r="D28" s="16"/>
      <c r="E28" s="16"/>
      <c r="F28" s="14"/>
      <c r="G28" s="14"/>
      <c r="H28" s="54">
        <f t="shared" si="3"/>
      </c>
      <c r="J28" s="4">
        <f t="shared" si="9"/>
        <v>99999</v>
      </c>
      <c r="K28" s="4">
        <f t="shared" si="10"/>
        <v>0</v>
      </c>
      <c r="L28" s="4">
        <f t="shared" si="4"/>
        <v>22000</v>
      </c>
      <c r="M28" s="4">
        <f t="shared" si="5"/>
        <v>1</v>
      </c>
      <c r="N28" s="4">
        <f t="shared" si="11"/>
        <v>22001</v>
      </c>
      <c r="O28" s="4">
        <f t="shared" si="6"/>
        <v>22</v>
      </c>
      <c r="P28" s="4">
        <f t="shared" si="12"/>
        <v>22001.000028</v>
      </c>
      <c r="Q28" s="4">
        <f t="shared" si="7"/>
        <v>22</v>
      </c>
    </row>
    <row r="29" spans="1:17" s="4" customFormat="1" ht="12.75">
      <c r="A29" s="4">
        <f t="shared" si="8"/>
        <v>23</v>
      </c>
      <c r="B29" s="53">
        <f t="shared" si="2"/>
      </c>
      <c r="C29" s="10"/>
      <c r="D29" s="16"/>
      <c r="E29" s="16"/>
      <c r="F29" s="14"/>
      <c r="G29" s="14"/>
      <c r="H29" s="54">
        <f t="shared" si="3"/>
      </c>
      <c r="J29" s="4">
        <f t="shared" si="9"/>
        <v>99999</v>
      </c>
      <c r="K29" s="4">
        <f t="shared" si="10"/>
        <v>0</v>
      </c>
      <c r="L29" s="4">
        <f t="shared" si="4"/>
        <v>22000</v>
      </c>
      <c r="M29" s="4">
        <f t="shared" si="5"/>
        <v>1</v>
      </c>
      <c r="N29" s="4">
        <f t="shared" si="11"/>
        <v>22001</v>
      </c>
      <c r="O29" s="4">
        <f t="shared" si="6"/>
        <v>22</v>
      </c>
      <c r="P29" s="4">
        <f t="shared" si="12"/>
        <v>22001.000029</v>
      </c>
      <c r="Q29" s="4">
        <f t="shared" si="7"/>
        <v>23</v>
      </c>
    </row>
    <row r="30" spans="1:17" s="4" customFormat="1" ht="12.75">
      <c r="A30" s="4">
        <f t="shared" si="8"/>
        <v>24</v>
      </c>
      <c r="B30" s="53">
        <f t="shared" si="2"/>
      </c>
      <c r="C30" s="10"/>
      <c r="D30" s="16"/>
      <c r="E30" s="16"/>
      <c r="F30" s="14"/>
      <c r="G30" s="14"/>
      <c r="H30" s="54">
        <f t="shared" si="3"/>
      </c>
      <c r="J30" s="4">
        <f t="shared" si="9"/>
        <v>99999</v>
      </c>
      <c r="K30" s="4">
        <f t="shared" si="10"/>
        <v>0</v>
      </c>
      <c r="L30" s="4">
        <f t="shared" si="4"/>
        <v>22000</v>
      </c>
      <c r="M30" s="4">
        <f t="shared" si="5"/>
        <v>1</v>
      </c>
      <c r="N30" s="4">
        <f t="shared" si="11"/>
        <v>22001</v>
      </c>
      <c r="O30" s="4">
        <f t="shared" si="6"/>
        <v>22</v>
      </c>
      <c r="P30" s="4">
        <f t="shared" si="12"/>
        <v>22001.00003</v>
      </c>
      <c r="Q30" s="4">
        <f t="shared" si="7"/>
        <v>24</v>
      </c>
    </row>
    <row r="31" spans="1:17" s="4" customFormat="1" ht="12.75">
      <c r="A31" s="4">
        <f t="shared" si="8"/>
        <v>25</v>
      </c>
      <c r="B31" s="53">
        <f t="shared" si="2"/>
      </c>
      <c r="C31" s="10"/>
      <c r="D31" s="16"/>
      <c r="E31" s="16"/>
      <c r="F31" s="14"/>
      <c r="G31" s="14"/>
      <c r="H31" s="54">
        <f t="shared" si="3"/>
      </c>
      <c r="J31" s="4">
        <f t="shared" si="9"/>
        <v>99999</v>
      </c>
      <c r="K31" s="4">
        <f t="shared" si="10"/>
        <v>0</v>
      </c>
      <c r="L31" s="4">
        <f t="shared" si="4"/>
        <v>22000</v>
      </c>
      <c r="M31" s="4">
        <f t="shared" si="5"/>
        <v>1</v>
      </c>
      <c r="N31" s="4">
        <f t="shared" si="11"/>
        <v>22001</v>
      </c>
      <c r="O31" s="4">
        <f t="shared" si="6"/>
        <v>22</v>
      </c>
      <c r="P31" s="4">
        <f t="shared" si="12"/>
        <v>22001.000031</v>
      </c>
      <c r="Q31" s="4">
        <f t="shared" si="7"/>
        <v>25</v>
      </c>
    </row>
    <row r="32" spans="1:17" s="4" customFormat="1" ht="12.75">
      <c r="A32" s="4">
        <f t="shared" si="8"/>
        <v>26</v>
      </c>
      <c r="B32" s="53">
        <f t="shared" si="2"/>
      </c>
      <c r="C32" s="10"/>
      <c r="D32" s="16"/>
      <c r="E32" s="16"/>
      <c r="F32" s="14"/>
      <c r="G32" s="14"/>
      <c r="H32" s="54">
        <f t="shared" si="3"/>
      </c>
      <c r="J32" s="4">
        <f t="shared" si="9"/>
        <v>99999</v>
      </c>
      <c r="K32" s="4">
        <f t="shared" si="10"/>
        <v>0</v>
      </c>
      <c r="L32" s="4">
        <f t="shared" si="4"/>
        <v>22000</v>
      </c>
      <c r="M32" s="4">
        <f t="shared" si="5"/>
        <v>1</v>
      </c>
      <c r="N32" s="4">
        <f t="shared" si="11"/>
        <v>22001</v>
      </c>
      <c r="O32" s="4">
        <f t="shared" si="6"/>
        <v>22</v>
      </c>
      <c r="P32" s="4">
        <f t="shared" si="12"/>
        <v>22001.000032</v>
      </c>
      <c r="Q32" s="4">
        <f t="shared" si="7"/>
        <v>26</v>
      </c>
    </row>
    <row r="33" spans="1:17" s="4" customFormat="1" ht="12.75">
      <c r="A33" s="4">
        <f t="shared" si="8"/>
        <v>27</v>
      </c>
      <c r="B33" s="53">
        <f t="shared" si="2"/>
      </c>
      <c r="C33" s="10"/>
      <c r="D33" s="16"/>
      <c r="E33" s="16"/>
      <c r="F33" s="14"/>
      <c r="G33" s="14"/>
      <c r="H33" s="54">
        <f t="shared" si="3"/>
      </c>
      <c r="J33" s="4">
        <f t="shared" si="9"/>
        <v>99999</v>
      </c>
      <c r="K33" s="4">
        <f t="shared" si="10"/>
        <v>0</v>
      </c>
      <c r="L33" s="4">
        <f t="shared" si="4"/>
        <v>22000</v>
      </c>
      <c r="M33" s="4">
        <f t="shared" si="5"/>
        <v>1</v>
      </c>
      <c r="N33" s="4">
        <f t="shared" si="11"/>
        <v>22001</v>
      </c>
      <c r="O33" s="4">
        <f t="shared" si="6"/>
        <v>22</v>
      </c>
      <c r="P33" s="4">
        <f t="shared" si="12"/>
        <v>22001.000033</v>
      </c>
      <c r="Q33" s="4">
        <f t="shared" si="7"/>
        <v>27</v>
      </c>
    </row>
    <row r="34" spans="1:17" s="4" customFormat="1" ht="12.75">
      <c r="A34" s="4">
        <f t="shared" si="8"/>
        <v>28</v>
      </c>
      <c r="B34" s="53">
        <f t="shared" si="2"/>
      </c>
      <c r="C34" s="10"/>
      <c r="D34" s="16"/>
      <c r="E34" s="16"/>
      <c r="F34" s="14"/>
      <c r="G34" s="14"/>
      <c r="H34" s="54">
        <f t="shared" si="3"/>
      </c>
      <c r="J34" s="4">
        <f t="shared" si="9"/>
        <v>99999</v>
      </c>
      <c r="K34" s="4">
        <f t="shared" si="10"/>
        <v>0</v>
      </c>
      <c r="L34" s="4">
        <f t="shared" si="4"/>
        <v>22000</v>
      </c>
      <c r="M34" s="4">
        <f t="shared" si="5"/>
        <v>1</v>
      </c>
      <c r="N34" s="4">
        <f t="shared" si="11"/>
        <v>22001</v>
      </c>
      <c r="O34" s="4">
        <f t="shared" si="6"/>
        <v>22</v>
      </c>
      <c r="P34" s="4">
        <f t="shared" si="12"/>
        <v>22001.000034</v>
      </c>
      <c r="Q34" s="4">
        <f t="shared" si="7"/>
        <v>28</v>
      </c>
    </row>
    <row r="35" spans="1:17" s="4" customFormat="1" ht="12.75">
      <c r="A35" s="4">
        <f t="shared" si="8"/>
        <v>29</v>
      </c>
      <c r="B35" s="53">
        <f t="shared" si="2"/>
      </c>
      <c r="C35" s="10"/>
      <c r="D35" s="16"/>
      <c r="E35" s="16"/>
      <c r="F35" s="14"/>
      <c r="G35" s="14"/>
      <c r="H35" s="54">
        <f t="shared" si="3"/>
      </c>
      <c r="J35" s="4">
        <f t="shared" si="9"/>
        <v>99999</v>
      </c>
      <c r="K35" s="4">
        <f t="shared" si="10"/>
        <v>0</v>
      </c>
      <c r="L35" s="4">
        <f t="shared" si="4"/>
        <v>22000</v>
      </c>
      <c r="M35" s="4">
        <f t="shared" si="5"/>
        <v>1</v>
      </c>
      <c r="N35" s="4">
        <f t="shared" si="11"/>
        <v>22001</v>
      </c>
      <c r="O35" s="4">
        <f t="shared" si="6"/>
        <v>22</v>
      </c>
      <c r="P35" s="4">
        <f t="shared" si="12"/>
        <v>22001.000035</v>
      </c>
      <c r="Q35" s="4">
        <f t="shared" si="7"/>
        <v>29</v>
      </c>
    </row>
    <row r="36" spans="1:17" s="4" customFormat="1" ht="12.75">
      <c r="A36" s="4">
        <f t="shared" si="8"/>
        <v>30</v>
      </c>
      <c r="B36" s="53">
        <f t="shared" si="2"/>
      </c>
      <c r="C36" s="10"/>
      <c r="D36" s="16"/>
      <c r="E36" s="16"/>
      <c r="F36" s="14"/>
      <c r="G36" s="14"/>
      <c r="H36" s="54">
        <f t="shared" si="3"/>
      </c>
      <c r="J36" s="4">
        <f t="shared" si="9"/>
        <v>99999</v>
      </c>
      <c r="K36" s="4">
        <f t="shared" si="10"/>
        <v>0</v>
      </c>
      <c r="L36" s="4">
        <f t="shared" si="4"/>
        <v>22000</v>
      </c>
      <c r="M36" s="4">
        <f t="shared" si="5"/>
        <v>1</v>
      </c>
      <c r="N36" s="4">
        <f t="shared" si="11"/>
        <v>22001</v>
      </c>
      <c r="O36" s="4">
        <f t="shared" si="6"/>
        <v>22</v>
      </c>
      <c r="P36" s="4">
        <f t="shared" si="12"/>
        <v>22001.000036</v>
      </c>
      <c r="Q36" s="4">
        <f t="shared" si="7"/>
        <v>30</v>
      </c>
    </row>
    <row r="37" spans="1:17" s="4" customFormat="1" ht="12.75">
      <c r="A37" s="4">
        <f t="shared" si="8"/>
        <v>31</v>
      </c>
      <c r="B37" s="9">
        <f t="shared" si="2"/>
      </c>
      <c r="C37" s="10"/>
      <c r="D37" s="11"/>
      <c r="E37" s="12"/>
      <c r="F37" s="13"/>
      <c r="G37" s="14"/>
      <c r="H37" s="15">
        <f t="shared" si="3"/>
      </c>
      <c r="J37" s="4">
        <f t="shared" si="9"/>
        <v>99999</v>
      </c>
      <c r="K37" s="4">
        <f t="shared" si="10"/>
        <v>0</v>
      </c>
      <c r="L37" s="4">
        <f t="shared" si="4"/>
        <v>22000</v>
      </c>
      <c r="M37" s="4">
        <f t="shared" si="5"/>
        <v>1</v>
      </c>
      <c r="N37" s="4">
        <f t="shared" si="11"/>
        <v>22001</v>
      </c>
      <c r="O37" s="4">
        <f t="shared" si="6"/>
        <v>22</v>
      </c>
      <c r="P37" s="4">
        <f t="shared" si="12"/>
        <v>22001.000037</v>
      </c>
      <c r="Q37" s="4">
        <f t="shared" si="7"/>
        <v>31</v>
      </c>
    </row>
    <row r="38" spans="1:17" s="4" customFormat="1" ht="13.5">
      <c r="A38" s="4">
        <f t="shared" si="8"/>
        <v>32</v>
      </c>
      <c r="B38" s="9">
        <f t="shared" si="2"/>
      </c>
      <c r="C38" s="10"/>
      <c r="D38" s="11"/>
      <c r="E38" s="12"/>
      <c r="F38" s="13"/>
      <c r="G38" s="51"/>
      <c r="H38" s="52">
        <f t="shared" si="3"/>
      </c>
      <c r="J38" s="4">
        <f t="shared" si="9"/>
        <v>99999</v>
      </c>
      <c r="K38" s="4">
        <f t="shared" si="10"/>
        <v>0</v>
      </c>
      <c r="L38" s="4">
        <f t="shared" si="4"/>
        <v>22000</v>
      </c>
      <c r="M38" s="4">
        <f t="shared" si="5"/>
        <v>1</v>
      </c>
      <c r="N38" s="4">
        <f t="shared" si="11"/>
        <v>22001</v>
      </c>
      <c r="O38" s="4">
        <f t="shared" si="6"/>
        <v>22</v>
      </c>
      <c r="P38" s="4">
        <f t="shared" si="12"/>
        <v>22001.000038</v>
      </c>
      <c r="Q38" s="4">
        <f t="shared" si="7"/>
        <v>32</v>
      </c>
    </row>
    <row r="39" spans="1:17" s="4" customFormat="1" ht="12.75">
      <c r="A39" s="4">
        <f t="shared" si="8"/>
        <v>33</v>
      </c>
      <c r="B39" s="9">
        <f aca="true" t="shared" si="13" ref="B39:B70">IF(D39="","",O39)</f>
      </c>
      <c r="C39" s="10"/>
      <c r="D39" s="50"/>
      <c r="E39" s="16"/>
      <c r="F39" s="13"/>
      <c r="G39" s="14"/>
      <c r="H39" s="49">
        <f aca="true" t="shared" si="14" ref="H39:H70">IF(D39="","",IF(G39="NP",F39,IF(AND(F39="NP",G39=""),"NP",IF(F39="NP",G39,MIN(F39:G39)))))</f>
      </c>
      <c r="J39" s="4">
        <f t="shared" si="9"/>
        <v>99999</v>
      </c>
      <c r="K39" s="4">
        <f t="shared" si="10"/>
        <v>0</v>
      </c>
      <c r="L39" s="4">
        <f t="shared" si="4"/>
        <v>22000</v>
      </c>
      <c r="M39" s="4">
        <f t="shared" si="5"/>
        <v>1</v>
      </c>
      <c r="N39" s="4">
        <f t="shared" si="11"/>
        <v>22001</v>
      </c>
      <c r="O39" s="4">
        <f t="shared" si="6"/>
        <v>22</v>
      </c>
      <c r="P39" s="4">
        <f t="shared" si="12"/>
        <v>22001.000039</v>
      </c>
      <c r="Q39" s="4">
        <f t="shared" si="7"/>
        <v>33</v>
      </c>
    </row>
    <row r="40" spans="1:17" s="4" customFormat="1" ht="12.75">
      <c r="A40" s="4">
        <f t="shared" si="8"/>
        <v>34</v>
      </c>
      <c r="B40" s="9">
        <f t="shared" si="13"/>
      </c>
      <c r="C40" s="10"/>
      <c r="D40" s="11"/>
      <c r="E40" s="12"/>
      <c r="F40" s="13"/>
      <c r="G40" s="14"/>
      <c r="H40" s="15">
        <f t="shared" si="14"/>
      </c>
      <c r="J40" s="4">
        <f t="shared" si="9"/>
        <v>99999</v>
      </c>
      <c r="K40" s="4">
        <f t="shared" si="10"/>
        <v>0</v>
      </c>
      <c r="L40" s="4">
        <f t="shared" si="4"/>
        <v>22000</v>
      </c>
      <c r="M40" s="4">
        <f t="shared" si="5"/>
        <v>1</v>
      </c>
      <c r="N40" s="4">
        <f t="shared" si="11"/>
        <v>22001</v>
      </c>
      <c r="O40" s="4">
        <f t="shared" si="6"/>
        <v>22</v>
      </c>
      <c r="P40" s="4">
        <f t="shared" si="12"/>
        <v>22001.00004</v>
      </c>
      <c r="Q40" s="4">
        <f t="shared" si="7"/>
        <v>34</v>
      </c>
    </row>
    <row r="41" spans="1:17" s="4" customFormat="1" ht="12.75">
      <c r="A41" s="4">
        <f t="shared" si="8"/>
        <v>35</v>
      </c>
      <c r="B41" s="9">
        <f t="shared" si="13"/>
      </c>
      <c r="C41" s="10"/>
      <c r="D41" s="11"/>
      <c r="E41" s="12"/>
      <c r="F41" s="13"/>
      <c r="G41" s="14"/>
      <c r="H41" s="15">
        <f t="shared" si="14"/>
      </c>
      <c r="J41" s="4">
        <f t="shared" si="9"/>
        <v>99999</v>
      </c>
      <c r="K41" s="4">
        <f t="shared" si="10"/>
        <v>0</v>
      </c>
      <c r="L41" s="4">
        <f t="shared" si="4"/>
        <v>22000</v>
      </c>
      <c r="M41" s="4">
        <f t="shared" si="5"/>
        <v>1</v>
      </c>
      <c r="N41" s="4">
        <f t="shared" si="11"/>
        <v>22001</v>
      </c>
      <c r="O41" s="4">
        <f t="shared" si="6"/>
        <v>22</v>
      </c>
      <c r="P41" s="4">
        <f t="shared" si="12"/>
        <v>22001.000041</v>
      </c>
      <c r="Q41" s="4">
        <f t="shared" si="7"/>
        <v>35</v>
      </c>
    </row>
    <row r="42" spans="1:17" s="4" customFormat="1" ht="12.75">
      <c r="A42" s="4">
        <f t="shared" si="8"/>
        <v>36</v>
      </c>
      <c r="B42" s="9">
        <f t="shared" si="13"/>
      </c>
      <c r="C42" s="10"/>
      <c r="D42" s="11"/>
      <c r="E42" s="12"/>
      <c r="F42" s="13"/>
      <c r="G42" s="14"/>
      <c r="H42" s="15">
        <f t="shared" si="14"/>
      </c>
      <c r="J42" s="4">
        <f t="shared" si="9"/>
        <v>99999</v>
      </c>
      <c r="K42" s="4">
        <f t="shared" si="10"/>
        <v>0</v>
      </c>
      <c r="L42" s="4">
        <f t="shared" si="4"/>
        <v>22000</v>
      </c>
      <c r="M42" s="4">
        <f t="shared" si="5"/>
        <v>1</v>
      </c>
      <c r="N42" s="4">
        <f t="shared" si="11"/>
        <v>22001</v>
      </c>
      <c r="O42" s="4">
        <f t="shared" si="6"/>
        <v>22</v>
      </c>
      <c r="P42" s="4">
        <f t="shared" si="12"/>
        <v>22001.000042</v>
      </c>
      <c r="Q42" s="4">
        <f t="shared" si="7"/>
        <v>36</v>
      </c>
    </row>
    <row r="43" spans="1:17" s="4" customFormat="1" ht="12.75">
      <c r="A43" s="4">
        <f t="shared" si="8"/>
        <v>37</v>
      </c>
      <c r="B43" s="9">
        <f t="shared" si="13"/>
      </c>
      <c r="C43" s="10"/>
      <c r="D43" s="11"/>
      <c r="E43" s="12"/>
      <c r="F43" s="13"/>
      <c r="G43" s="14"/>
      <c r="H43" s="15">
        <f t="shared" si="14"/>
      </c>
      <c r="J43" s="4">
        <f t="shared" si="9"/>
        <v>99999</v>
      </c>
      <c r="K43" s="4">
        <f t="shared" si="10"/>
        <v>0</v>
      </c>
      <c r="L43" s="4">
        <f t="shared" si="4"/>
        <v>22000</v>
      </c>
      <c r="M43" s="4">
        <f t="shared" si="5"/>
        <v>1</v>
      </c>
      <c r="N43" s="4">
        <f t="shared" si="11"/>
        <v>22001</v>
      </c>
      <c r="O43" s="4">
        <f t="shared" si="6"/>
        <v>22</v>
      </c>
      <c r="P43" s="4">
        <f t="shared" si="12"/>
        <v>22001.000043</v>
      </c>
      <c r="Q43" s="4">
        <f t="shared" si="7"/>
        <v>37</v>
      </c>
    </row>
    <row r="44" spans="1:17" s="4" customFormat="1" ht="12.75">
      <c r="A44" s="4">
        <f t="shared" si="8"/>
        <v>38</v>
      </c>
      <c r="B44" s="9">
        <f t="shared" si="13"/>
      </c>
      <c r="C44" s="10"/>
      <c r="D44" s="50"/>
      <c r="E44" s="16"/>
      <c r="F44" s="13"/>
      <c r="G44" s="14"/>
      <c r="H44" s="15">
        <f t="shared" si="14"/>
      </c>
      <c r="J44" s="4">
        <f t="shared" si="9"/>
        <v>99999</v>
      </c>
      <c r="K44" s="4">
        <f t="shared" si="10"/>
        <v>0</v>
      </c>
      <c r="L44" s="4">
        <f t="shared" si="4"/>
        <v>22000</v>
      </c>
      <c r="M44" s="4">
        <f t="shared" si="5"/>
        <v>1</v>
      </c>
      <c r="N44" s="4">
        <f t="shared" si="11"/>
        <v>22001</v>
      </c>
      <c r="O44" s="4">
        <f t="shared" si="6"/>
        <v>22</v>
      </c>
      <c r="P44" s="4">
        <f t="shared" si="12"/>
        <v>22001.000044</v>
      </c>
      <c r="Q44" s="4">
        <f t="shared" si="7"/>
        <v>38</v>
      </c>
    </row>
    <row r="45" spans="1:17" s="4" customFormat="1" ht="12.75">
      <c r="A45" s="4">
        <f t="shared" si="8"/>
        <v>39</v>
      </c>
      <c r="B45" s="9">
        <f t="shared" si="13"/>
      </c>
      <c r="C45" s="10"/>
      <c r="D45" s="11"/>
      <c r="E45" s="12"/>
      <c r="F45" s="13"/>
      <c r="G45" s="14"/>
      <c r="H45" s="15">
        <f t="shared" si="14"/>
      </c>
      <c r="J45" s="4">
        <f t="shared" si="9"/>
        <v>99999</v>
      </c>
      <c r="K45" s="4">
        <f t="shared" si="10"/>
        <v>0</v>
      </c>
      <c r="L45" s="4">
        <f t="shared" si="4"/>
        <v>22000</v>
      </c>
      <c r="M45" s="4">
        <f t="shared" si="5"/>
        <v>1</v>
      </c>
      <c r="N45" s="4">
        <f t="shared" si="11"/>
        <v>22001</v>
      </c>
      <c r="O45" s="4">
        <f t="shared" si="6"/>
        <v>22</v>
      </c>
      <c r="P45" s="4">
        <f t="shared" si="12"/>
        <v>22001.000045</v>
      </c>
      <c r="Q45" s="4">
        <f t="shared" si="7"/>
        <v>39</v>
      </c>
    </row>
    <row r="46" spans="1:17" s="4" customFormat="1" ht="12.75">
      <c r="A46" s="4">
        <f t="shared" si="8"/>
        <v>40</v>
      </c>
      <c r="B46" s="9">
        <f t="shared" si="13"/>
      </c>
      <c r="C46" s="10"/>
      <c r="D46" s="11"/>
      <c r="E46" s="12"/>
      <c r="F46" s="13"/>
      <c r="G46" s="14"/>
      <c r="H46" s="15">
        <f t="shared" si="14"/>
      </c>
      <c r="J46" s="4">
        <f t="shared" si="9"/>
        <v>99999</v>
      </c>
      <c r="K46" s="4">
        <f t="shared" si="10"/>
        <v>0</v>
      </c>
      <c r="L46" s="4">
        <f t="shared" si="4"/>
        <v>22000</v>
      </c>
      <c r="M46" s="4">
        <f t="shared" si="5"/>
        <v>1</v>
      </c>
      <c r="N46" s="4">
        <f t="shared" si="11"/>
        <v>22001</v>
      </c>
      <c r="O46" s="4">
        <f t="shared" si="6"/>
        <v>22</v>
      </c>
      <c r="P46" s="4">
        <f t="shared" si="12"/>
        <v>22001.000046</v>
      </c>
      <c r="Q46" s="4">
        <f t="shared" si="7"/>
        <v>40</v>
      </c>
    </row>
    <row r="47" spans="1:17" s="4" customFormat="1" ht="12.75">
      <c r="A47" s="4">
        <f t="shared" si="8"/>
        <v>41</v>
      </c>
      <c r="B47" s="9">
        <f t="shared" si="13"/>
      </c>
      <c r="C47" s="10"/>
      <c r="D47" s="11"/>
      <c r="E47" s="12"/>
      <c r="F47" s="13"/>
      <c r="G47" s="14"/>
      <c r="H47" s="15">
        <f t="shared" si="14"/>
      </c>
      <c r="J47" s="4">
        <f t="shared" si="9"/>
        <v>99999</v>
      </c>
      <c r="K47" s="4">
        <f t="shared" si="10"/>
        <v>0</v>
      </c>
      <c r="L47" s="4">
        <f t="shared" si="4"/>
        <v>22000</v>
      </c>
      <c r="M47" s="4">
        <f t="shared" si="5"/>
        <v>1</v>
      </c>
      <c r="N47" s="4">
        <f t="shared" si="11"/>
        <v>22001</v>
      </c>
      <c r="O47" s="4">
        <f t="shared" si="6"/>
        <v>22</v>
      </c>
      <c r="P47" s="4">
        <f t="shared" si="12"/>
        <v>22001.000047</v>
      </c>
      <c r="Q47" s="4">
        <f t="shared" si="7"/>
        <v>41</v>
      </c>
    </row>
    <row r="48" spans="1:17" s="4" customFormat="1" ht="12.75">
      <c r="A48" s="4">
        <f t="shared" si="8"/>
        <v>42</v>
      </c>
      <c r="B48" s="9">
        <f t="shared" si="13"/>
      </c>
      <c r="C48" s="10"/>
      <c r="D48" s="50"/>
      <c r="E48" s="16"/>
      <c r="F48" s="13"/>
      <c r="G48" s="14"/>
      <c r="H48" s="15">
        <f t="shared" si="14"/>
      </c>
      <c r="J48" s="4">
        <f t="shared" si="9"/>
        <v>99999</v>
      </c>
      <c r="K48" s="4">
        <f t="shared" si="10"/>
        <v>0</v>
      </c>
      <c r="L48" s="4">
        <f t="shared" si="4"/>
        <v>22000</v>
      </c>
      <c r="M48" s="4">
        <f t="shared" si="5"/>
        <v>1</v>
      </c>
      <c r="N48" s="4">
        <f t="shared" si="11"/>
        <v>22001</v>
      </c>
      <c r="O48" s="4">
        <f t="shared" si="6"/>
        <v>22</v>
      </c>
      <c r="P48" s="4">
        <f t="shared" si="12"/>
        <v>22001.000048</v>
      </c>
      <c r="Q48" s="4">
        <f t="shared" si="7"/>
        <v>42</v>
      </c>
    </row>
    <row r="49" spans="1:17" s="4" customFormat="1" ht="12.75">
      <c r="A49" s="4">
        <f t="shared" si="8"/>
        <v>43</v>
      </c>
      <c r="B49" s="9">
        <f t="shared" si="13"/>
      </c>
      <c r="C49" s="10"/>
      <c r="D49" s="11"/>
      <c r="E49" s="12"/>
      <c r="F49" s="13"/>
      <c r="G49" s="14"/>
      <c r="H49" s="15">
        <f t="shared" si="14"/>
      </c>
      <c r="J49" s="4">
        <f t="shared" si="9"/>
        <v>99999</v>
      </c>
      <c r="K49" s="4">
        <f t="shared" si="10"/>
        <v>0</v>
      </c>
      <c r="L49" s="4">
        <f t="shared" si="4"/>
        <v>22000</v>
      </c>
      <c r="M49" s="4">
        <f t="shared" si="5"/>
        <v>1</v>
      </c>
      <c r="N49" s="4">
        <f t="shared" si="11"/>
        <v>22001</v>
      </c>
      <c r="O49" s="4">
        <f t="shared" si="6"/>
        <v>22</v>
      </c>
      <c r="P49" s="4">
        <f t="shared" si="12"/>
        <v>22001.000049</v>
      </c>
      <c r="Q49" s="4">
        <f t="shared" si="7"/>
        <v>43</v>
      </c>
    </row>
    <row r="50" spans="1:17" s="4" customFormat="1" ht="12.75">
      <c r="A50" s="4">
        <f t="shared" si="8"/>
        <v>44</v>
      </c>
      <c r="B50" s="9">
        <f t="shared" si="13"/>
      </c>
      <c r="C50" s="10"/>
      <c r="D50" s="11"/>
      <c r="E50" s="12"/>
      <c r="F50" s="13"/>
      <c r="G50" s="14"/>
      <c r="H50" s="15">
        <f t="shared" si="14"/>
      </c>
      <c r="J50" s="4">
        <f t="shared" si="9"/>
        <v>99999</v>
      </c>
      <c r="K50" s="4">
        <f t="shared" si="10"/>
        <v>0</v>
      </c>
      <c r="L50" s="4">
        <f aca="true" t="shared" si="15" ref="L50:L71">RANK(J50,$J$7:$J$106,1)*1000</f>
        <v>22000</v>
      </c>
      <c r="M50" s="4">
        <f aca="true" t="shared" si="16" ref="M50:M71">RANK(K50,$K$7:$K$106,1)</f>
        <v>1</v>
      </c>
      <c r="N50" s="4">
        <f t="shared" si="11"/>
        <v>22001</v>
      </c>
      <c r="O50" s="4">
        <f aca="true" t="shared" si="17" ref="O50:O71">RANK(N50,$N$7:$N$106,1)</f>
        <v>22</v>
      </c>
      <c r="P50" s="4">
        <f t="shared" si="12"/>
        <v>22001.00005</v>
      </c>
      <c r="Q50" s="4">
        <f aca="true" t="shared" si="18" ref="Q50:Q71">RANK(P50,$P$7:$P$106,1)</f>
        <v>44</v>
      </c>
    </row>
    <row r="51" spans="1:17" s="4" customFormat="1" ht="12.75">
      <c r="A51" s="4">
        <f t="shared" si="8"/>
        <v>45</v>
      </c>
      <c r="B51" s="9">
        <f t="shared" si="13"/>
      </c>
      <c r="C51" s="10"/>
      <c r="D51" s="11"/>
      <c r="E51" s="12"/>
      <c r="F51" s="13"/>
      <c r="G51" s="14"/>
      <c r="H51" s="15">
        <f t="shared" si="14"/>
      </c>
      <c r="J51" s="4">
        <f t="shared" si="9"/>
        <v>99999</v>
      </c>
      <c r="K51" s="4">
        <f t="shared" si="10"/>
        <v>0</v>
      </c>
      <c r="L51" s="4">
        <f t="shared" si="15"/>
        <v>22000</v>
      </c>
      <c r="M51" s="4">
        <f t="shared" si="16"/>
        <v>1</v>
      </c>
      <c r="N51" s="4">
        <f t="shared" si="11"/>
        <v>22001</v>
      </c>
      <c r="O51" s="4">
        <f t="shared" si="17"/>
        <v>22</v>
      </c>
      <c r="P51" s="4">
        <f t="shared" si="12"/>
        <v>22001.000051</v>
      </c>
      <c r="Q51" s="4">
        <f t="shared" si="18"/>
        <v>45</v>
      </c>
    </row>
    <row r="52" spans="1:17" s="4" customFormat="1" ht="12.75">
      <c r="A52" s="4">
        <f t="shared" si="8"/>
        <v>46</v>
      </c>
      <c r="B52" s="9">
        <f t="shared" si="13"/>
      </c>
      <c r="C52" s="10"/>
      <c r="D52" s="11"/>
      <c r="E52" s="12"/>
      <c r="F52" s="13"/>
      <c r="G52" s="14"/>
      <c r="H52" s="49">
        <f t="shared" si="14"/>
      </c>
      <c r="J52" s="4">
        <f t="shared" si="9"/>
        <v>99999</v>
      </c>
      <c r="K52" s="4">
        <f t="shared" si="10"/>
        <v>0</v>
      </c>
      <c r="L52" s="4">
        <f t="shared" si="15"/>
        <v>22000</v>
      </c>
      <c r="M52" s="4">
        <f t="shared" si="16"/>
        <v>1</v>
      </c>
      <c r="N52" s="4">
        <f t="shared" si="11"/>
        <v>22001</v>
      </c>
      <c r="O52" s="4">
        <f t="shared" si="17"/>
        <v>22</v>
      </c>
      <c r="P52" s="4">
        <f t="shared" si="12"/>
        <v>22001.000052</v>
      </c>
      <c r="Q52" s="4">
        <f t="shared" si="18"/>
        <v>46</v>
      </c>
    </row>
    <row r="53" spans="1:17" s="4" customFormat="1" ht="12.75">
      <c r="A53" s="4">
        <f t="shared" si="8"/>
        <v>47</v>
      </c>
      <c r="B53" s="9">
        <f t="shared" si="13"/>
      </c>
      <c r="C53" s="10"/>
      <c r="D53" s="11"/>
      <c r="E53" s="12"/>
      <c r="F53" s="13"/>
      <c r="G53" s="14"/>
      <c r="H53" s="15">
        <f t="shared" si="14"/>
      </c>
      <c r="J53" s="4">
        <f t="shared" si="9"/>
        <v>99999</v>
      </c>
      <c r="K53" s="4">
        <f t="shared" si="10"/>
        <v>0</v>
      </c>
      <c r="L53" s="4">
        <f t="shared" si="15"/>
        <v>22000</v>
      </c>
      <c r="M53" s="4">
        <f t="shared" si="16"/>
        <v>1</v>
      </c>
      <c r="N53" s="4">
        <f t="shared" si="11"/>
        <v>22001</v>
      </c>
      <c r="O53" s="4">
        <f t="shared" si="17"/>
        <v>22</v>
      </c>
      <c r="P53" s="4">
        <f t="shared" si="12"/>
        <v>22001.000053</v>
      </c>
      <c r="Q53" s="4">
        <f t="shared" si="18"/>
        <v>47</v>
      </c>
    </row>
    <row r="54" spans="1:17" s="4" customFormat="1" ht="12.75">
      <c r="A54" s="4">
        <f t="shared" si="8"/>
        <v>48</v>
      </c>
      <c r="B54" s="9">
        <f t="shared" si="13"/>
      </c>
      <c r="C54" s="10"/>
      <c r="D54" s="11"/>
      <c r="E54" s="12"/>
      <c r="F54" s="13"/>
      <c r="G54" s="14"/>
      <c r="H54" s="15">
        <f t="shared" si="14"/>
      </c>
      <c r="J54" s="4">
        <f t="shared" si="9"/>
        <v>99999</v>
      </c>
      <c r="K54" s="4">
        <f t="shared" si="10"/>
        <v>0</v>
      </c>
      <c r="L54" s="4">
        <f t="shared" si="15"/>
        <v>22000</v>
      </c>
      <c r="M54" s="4">
        <f t="shared" si="16"/>
        <v>1</v>
      </c>
      <c r="N54" s="4">
        <f t="shared" si="11"/>
        <v>22001</v>
      </c>
      <c r="O54" s="4">
        <f t="shared" si="17"/>
        <v>22</v>
      </c>
      <c r="P54" s="4">
        <f t="shared" si="12"/>
        <v>22001.000054</v>
      </c>
      <c r="Q54" s="4">
        <f t="shared" si="18"/>
        <v>48</v>
      </c>
    </row>
    <row r="55" spans="1:17" s="4" customFormat="1" ht="12.75">
      <c r="A55" s="4">
        <f t="shared" si="8"/>
        <v>49</v>
      </c>
      <c r="B55" s="9">
        <f t="shared" si="13"/>
      </c>
      <c r="C55" s="10"/>
      <c r="D55" s="11"/>
      <c r="E55" s="12"/>
      <c r="F55" s="13"/>
      <c r="G55" s="14"/>
      <c r="H55" s="15">
        <f t="shared" si="14"/>
      </c>
      <c r="J55" s="4">
        <f t="shared" si="9"/>
        <v>99999</v>
      </c>
      <c r="K55" s="4">
        <f t="shared" si="10"/>
        <v>0</v>
      </c>
      <c r="L55" s="4">
        <f t="shared" si="15"/>
        <v>22000</v>
      </c>
      <c r="M55" s="4">
        <f t="shared" si="16"/>
        <v>1</v>
      </c>
      <c r="N55" s="4">
        <f t="shared" si="11"/>
        <v>22001</v>
      </c>
      <c r="O55" s="4">
        <f t="shared" si="17"/>
        <v>22</v>
      </c>
      <c r="P55" s="4">
        <f t="shared" si="12"/>
        <v>22001.000055</v>
      </c>
      <c r="Q55" s="4">
        <f t="shared" si="18"/>
        <v>49</v>
      </c>
    </row>
    <row r="56" spans="1:17" s="4" customFormat="1" ht="12.75">
      <c r="A56" s="4">
        <f t="shared" si="8"/>
        <v>50</v>
      </c>
      <c r="B56" s="9">
        <f t="shared" si="13"/>
      </c>
      <c r="C56" s="10"/>
      <c r="D56" s="11"/>
      <c r="E56" s="12"/>
      <c r="F56" s="13"/>
      <c r="G56" s="14"/>
      <c r="H56" s="15">
        <f t="shared" si="14"/>
      </c>
      <c r="J56" s="4">
        <f t="shared" si="9"/>
        <v>99999</v>
      </c>
      <c r="K56" s="4">
        <f t="shared" si="10"/>
        <v>0</v>
      </c>
      <c r="L56" s="4">
        <f t="shared" si="15"/>
        <v>22000</v>
      </c>
      <c r="M56" s="4">
        <f t="shared" si="16"/>
        <v>1</v>
      </c>
      <c r="N56" s="4">
        <f t="shared" si="11"/>
        <v>22001</v>
      </c>
      <c r="O56" s="4">
        <f t="shared" si="17"/>
        <v>22</v>
      </c>
      <c r="P56" s="4">
        <f t="shared" si="12"/>
        <v>22001.000056</v>
      </c>
      <c r="Q56" s="4">
        <f t="shared" si="18"/>
        <v>50</v>
      </c>
    </row>
    <row r="57" spans="1:17" s="4" customFormat="1" ht="12.75">
      <c r="A57" s="4">
        <f t="shared" si="8"/>
        <v>51</v>
      </c>
      <c r="B57" s="9">
        <f t="shared" si="13"/>
      </c>
      <c r="C57" s="10"/>
      <c r="D57" s="11"/>
      <c r="E57" s="12"/>
      <c r="F57" s="13"/>
      <c r="G57" s="14"/>
      <c r="H57" s="15">
        <f t="shared" si="14"/>
      </c>
      <c r="J57" s="4">
        <f t="shared" si="9"/>
        <v>99999</v>
      </c>
      <c r="K57" s="4">
        <f t="shared" si="10"/>
        <v>0</v>
      </c>
      <c r="L57" s="4">
        <f t="shared" si="15"/>
        <v>22000</v>
      </c>
      <c r="M57" s="4">
        <f t="shared" si="16"/>
        <v>1</v>
      </c>
      <c r="N57" s="4">
        <f t="shared" si="11"/>
        <v>22001</v>
      </c>
      <c r="O57" s="4">
        <f t="shared" si="17"/>
        <v>22</v>
      </c>
      <c r="P57" s="4">
        <f t="shared" si="12"/>
        <v>22001.000057</v>
      </c>
      <c r="Q57" s="4">
        <f t="shared" si="18"/>
        <v>51</v>
      </c>
    </row>
    <row r="58" spans="1:17" s="4" customFormat="1" ht="12.75">
      <c r="A58" s="4">
        <f t="shared" si="8"/>
        <v>52</v>
      </c>
      <c r="B58" s="9">
        <f t="shared" si="13"/>
      </c>
      <c r="C58" s="10"/>
      <c r="D58" s="11"/>
      <c r="E58" s="12"/>
      <c r="F58" s="13"/>
      <c r="G58" s="14"/>
      <c r="H58" s="15">
        <f t="shared" si="14"/>
      </c>
      <c r="J58" s="4">
        <f t="shared" si="9"/>
        <v>99999</v>
      </c>
      <c r="K58" s="4">
        <f t="shared" si="10"/>
        <v>0</v>
      </c>
      <c r="L58" s="4">
        <f t="shared" si="15"/>
        <v>22000</v>
      </c>
      <c r="M58" s="4">
        <f t="shared" si="16"/>
        <v>1</v>
      </c>
      <c r="N58" s="4">
        <f t="shared" si="11"/>
        <v>22001</v>
      </c>
      <c r="O58" s="4">
        <f t="shared" si="17"/>
        <v>22</v>
      </c>
      <c r="P58" s="4">
        <f t="shared" si="12"/>
        <v>22001.000058</v>
      </c>
      <c r="Q58" s="4">
        <f t="shared" si="18"/>
        <v>52</v>
      </c>
    </row>
    <row r="59" spans="1:17" s="4" customFormat="1" ht="12.75">
      <c r="A59" s="4">
        <f t="shared" si="8"/>
        <v>53</v>
      </c>
      <c r="B59" s="9">
        <f t="shared" si="13"/>
      </c>
      <c r="C59" s="10"/>
      <c r="D59" s="11"/>
      <c r="E59" s="12"/>
      <c r="F59" s="13"/>
      <c r="G59" s="14"/>
      <c r="H59" s="15">
        <f t="shared" si="14"/>
      </c>
      <c r="J59" s="4">
        <f t="shared" si="9"/>
        <v>99999</v>
      </c>
      <c r="K59" s="4">
        <f t="shared" si="10"/>
        <v>0</v>
      </c>
      <c r="L59" s="4">
        <f t="shared" si="15"/>
        <v>22000</v>
      </c>
      <c r="M59" s="4">
        <f t="shared" si="16"/>
        <v>1</v>
      </c>
      <c r="N59" s="4">
        <f t="shared" si="11"/>
        <v>22001</v>
      </c>
      <c r="O59" s="4">
        <f t="shared" si="17"/>
        <v>22</v>
      </c>
      <c r="P59" s="4">
        <f t="shared" si="12"/>
        <v>22001.000059</v>
      </c>
      <c r="Q59" s="4">
        <f t="shared" si="18"/>
        <v>53</v>
      </c>
    </row>
    <row r="60" spans="1:17" s="4" customFormat="1" ht="12.75">
      <c r="A60" s="4">
        <f t="shared" si="8"/>
        <v>54</v>
      </c>
      <c r="B60" s="9">
        <f t="shared" si="13"/>
      </c>
      <c r="C60" s="10"/>
      <c r="D60" s="11"/>
      <c r="E60" s="12"/>
      <c r="F60" s="13"/>
      <c r="G60" s="14"/>
      <c r="H60" s="15">
        <f t="shared" si="14"/>
      </c>
      <c r="J60" s="4">
        <f t="shared" si="9"/>
        <v>99999</v>
      </c>
      <c r="K60" s="4">
        <f t="shared" si="10"/>
        <v>0</v>
      </c>
      <c r="L60" s="4">
        <f t="shared" si="15"/>
        <v>22000</v>
      </c>
      <c r="M60" s="4">
        <f t="shared" si="16"/>
        <v>1</v>
      </c>
      <c r="N60" s="4">
        <f t="shared" si="11"/>
        <v>22001</v>
      </c>
      <c r="O60" s="4">
        <f t="shared" si="17"/>
        <v>22</v>
      </c>
      <c r="P60" s="4">
        <f t="shared" si="12"/>
        <v>22001.00006</v>
      </c>
      <c r="Q60" s="4">
        <f t="shared" si="18"/>
        <v>54</v>
      </c>
    </row>
    <row r="61" spans="1:17" s="4" customFormat="1" ht="12.75">
      <c r="A61" s="4">
        <f t="shared" si="8"/>
        <v>55</v>
      </c>
      <c r="B61" s="9">
        <f t="shared" si="13"/>
      </c>
      <c r="C61" s="10"/>
      <c r="D61" s="11"/>
      <c r="E61" s="12"/>
      <c r="F61" s="13"/>
      <c r="G61" s="14"/>
      <c r="H61" s="15">
        <f t="shared" si="14"/>
      </c>
      <c r="J61" s="4">
        <f t="shared" si="9"/>
        <v>99999</v>
      </c>
      <c r="K61" s="4">
        <f t="shared" si="10"/>
        <v>0</v>
      </c>
      <c r="L61" s="4">
        <f t="shared" si="15"/>
        <v>22000</v>
      </c>
      <c r="M61" s="4">
        <f t="shared" si="16"/>
        <v>1</v>
      </c>
      <c r="N61" s="4">
        <f t="shared" si="11"/>
        <v>22001</v>
      </c>
      <c r="O61" s="4">
        <f t="shared" si="17"/>
        <v>22</v>
      </c>
      <c r="P61" s="4">
        <f t="shared" si="12"/>
        <v>22001.000061</v>
      </c>
      <c r="Q61" s="4">
        <f t="shared" si="18"/>
        <v>55</v>
      </c>
    </row>
    <row r="62" spans="1:17" s="4" customFormat="1" ht="12.75">
      <c r="A62" s="4">
        <f t="shared" si="8"/>
        <v>56</v>
      </c>
      <c r="B62" s="9">
        <f t="shared" si="13"/>
      </c>
      <c r="C62" s="10"/>
      <c r="D62" s="11"/>
      <c r="E62" s="12"/>
      <c r="F62" s="13"/>
      <c r="G62" s="14"/>
      <c r="H62" s="15">
        <f t="shared" si="14"/>
      </c>
      <c r="J62" s="4">
        <f t="shared" si="9"/>
        <v>99999</v>
      </c>
      <c r="K62" s="4">
        <f t="shared" si="10"/>
        <v>0</v>
      </c>
      <c r="L62" s="4">
        <f t="shared" si="15"/>
        <v>22000</v>
      </c>
      <c r="M62" s="4">
        <f t="shared" si="16"/>
        <v>1</v>
      </c>
      <c r="N62" s="4">
        <f t="shared" si="11"/>
        <v>22001</v>
      </c>
      <c r="O62" s="4">
        <f t="shared" si="17"/>
        <v>22</v>
      </c>
      <c r="P62" s="4">
        <f t="shared" si="12"/>
        <v>22001.000062</v>
      </c>
      <c r="Q62" s="4">
        <f t="shared" si="18"/>
        <v>56</v>
      </c>
    </row>
    <row r="63" spans="1:17" s="4" customFormat="1" ht="12.75">
      <c r="A63" s="4">
        <f t="shared" si="8"/>
        <v>57</v>
      </c>
      <c r="B63" s="9">
        <f t="shared" si="13"/>
      </c>
      <c r="C63" s="10"/>
      <c r="D63" s="11"/>
      <c r="E63" s="12"/>
      <c r="F63" s="13"/>
      <c r="G63" s="14"/>
      <c r="H63" s="15">
        <f t="shared" si="14"/>
      </c>
      <c r="J63" s="4">
        <f t="shared" si="9"/>
        <v>99999</v>
      </c>
      <c r="K63" s="4">
        <f t="shared" si="10"/>
        <v>0</v>
      </c>
      <c r="L63" s="4">
        <f t="shared" si="15"/>
        <v>22000</v>
      </c>
      <c r="M63" s="4">
        <f t="shared" si="16"/>
        <v>1</v>
      </c>
      <c r="N63" s="4">
        <f t="shared" si="11"/>
        <v>22001</v>
      </c>
      <c r="O63" s="4">
        <f t="shared" si="17"/>
        <v>22</v>
      </c>
      <c r="P63" s="4">
        <f t="shared" si="12"/>
        <v>22001.000063</v>
      </c>
      <c r="Q63" s="4">
        <f t="shared" si="18"/>
        <v>57</v>
      </c>
    </row>
    <row r="64" spans="1:17" s="4" customFormat="1" ht="12.75">
      <c r="A64" s="4">
        <f t="shared" si="8"/>
        <v>58</v>
      </c>
      <c r="B64" s="9">
        <f t="shared" si="13"/>
      </c>
      <c r="C64" s="10"/>
      <c r="D64" s="11"/>
      <c r="E64" s="12"/>
      <c r="F64" s="13"/>
      <c r="G64" s="14"/>
      <c r="H64" s="15">
        <f t="shared" si="14"/>
      </c>
      <c r="J64" s="4">
        <f t="shared" si="9"/>
        <v>99999</v>
      </c>
      <c r="K64" s="4">
        <f t="shared" si="10"/>
        <v>0</v>
      </c>
      <c r="L64" s="4">
        <f t="shared" si="15"/>
        <v>22000</v>
      </c>
      <c r="M64" s="4">
        <f t="shared" si="16"/>
        <v>1</v>
      </c>
      <c r="N64" s="4">
        <f t="shared" si="11"/>
        <v>22001</v>
      </c>
      <c r="O64" s="4">
        <f t="shared" si="17"/>
        <v>22</v>
      </c>
      <c r="P64" s="4">
        <f t="shared" si="12"/>
        <v>22001.000064</v>
      </c>
      <c r="Q64" s="4">
        <f t="shared" si="18"/>
        <v>58</v>
      </c>
    </row>
    <row r="65" spans="1:17" s="4" customFormat="1" ht="12.75">
      <c r="A65" s="4">
        <f t="shared" si="8"/>
        <v>59</v>
      </c>
      <c r="B65" s="9">
        <f t="shared" si="13"/>
      </c>
      <c r="C65" s="10"/>
      <c r="D65" s="11"/>
      <c r="E65" s="12"/>
      <c r="F65" s="13"/>
      <c r="G65" s="14"/>
      <c r="H65" s="15">
        <f t="shared" si="14"/>
      </c>
      <c r="J65" s="4">
        <f t="shared" si="9"/>
        <v>99999</v>
      </c>
      <c r="K65" s="4">
        <f t="shared" si="10"/>
        <v>0</v>
      </c>
      <c r="L65" s="4">
        <f t="shared" si="15"/>
        <v>22000</v>
      </c>
      <c r="M65" s="4">
        <f t="shared" si="16"/>
        <v>1</v>
      </c>
      <c r="N65" s="4">
        <f t="shared" si="11"/>
        <v>22001</v>
      </c>
      <c r="O65" s="4">
        <f t="shared" si="17"/>
        <v>22</v>
      </c>
      <c r="P65" s="4">
        <f t="shared" si="12"/>
        <v>22001.000065</v>
      </c>
      <c r="Q65" s="4">
        <f t="shared" si="18"/>
        <v>59</v>
      </c>
    </row>
    <row r="66" spans="1:17" s="4" customFormat="1" ht="12.75">
      <c r="A66" s="4">
        <f t="shared" si="8"/>
        <v>60</v>
      </c>
      <c r="B66" s="9">
        <f t="shared" si="13"/>
      </c>
      <c r="C66" s="10"/>
      <c r="D66" s="11"/>
      <c r="E66" s="12"/>
      <c r="F66" s="13"/>
      <c r="G66" s="14"/>
      <c r="H66" s="15">
        <f t="shared" si="14"/>
      </c>
      <c r="J66" s="4">
        <f t="shared" si="9"/>
        <v>99999</v>
      </c>
      <c r="K66" s="4">
        <f t="shared" si="10"/>
        <v>0</v>
      </c>
      <c r="L66" s="4">
        <f t="shared" si="15"/>
        <v>22000</v>
      </c>
      <c r="M66" s="4">
        <f t="shared" si="16"/>
        <v>1</v>
      </c>
      <c r="N66" s="4">
        <f t="shared" si="11"/>
        <v>22001</v>
      </c>
      <c r="O66" s="4">
        <f t="shared" si="17"/>
        <v>22</v>
      </c>
      <c r="P66" s="4">
        <f t="shared" si="12"/>
        <v>22001.000066</v>
      </c>
      <c r="Q66" s="4">
        <f t="shared" si="18"/>
        <v>60</v>
      </c>
    </row>
    <row r="67" spans="1:17" s="4" customFormat="1" ht="12.75">
      <c r="A67" s="4">
        <f t="shared" si="8"/>
        <v>61</v>
      </c>
      <c r="B67" s="9">
        <f t="shared" si="13"/>
      </c>
      <c r="C67" s="10"/>
      <c r="D67" s="11"/>
      <c r="E67" s="12"/>
      <c r="F67" s="13"/>
      <c r="G67" s="14"/>
      <c r="H67" s="15">
        <f t="shared" si="14"/>
      </c>
      <c r="J67" s="4">
        <f t="shared" si="9"/>
        <v>99999</v>
      </c>
      <c r="K67" s="4">
        <f t="shared" si="10"/>
        <v>0</v>
      </c>
      <c r="L67" s="4">
        <f t="shared" si="15"/>
        <v>22000</v>
      </c>
      <c r="M67" s="4">
        <f t="shared" si="16"/>
        <v>1</v>
      </c>
      <c r="N67" s="4">
        <f t="shared" si="11"/>
        <v>22001</v>
      </c>
      <c r="O67" s="4">
        <f t="shared" si="17"/>
        <v>22</v>
      </c>
      <c r="P67" s="4">
        <f t="shared" si="12"/>
        <v>22001.000067</v>
      </c>
      <c r="Q67" s="4">
        <f t="shared" si="18"/>
        <v>61</v>
      </c>
    </row>
    <row r="68" spans="1:17" s="4" customFormat="1" ht="12.75">
      <c r="A68" s="4">
        <f t="shared" si="8"/>
        <v>62</v>
      </c>
      <c r="B68" s="9">
        <f t="shared" si="13"/>
      </c>
      <c r="C68" s="10"/>
      <c r="D68" s="11"/>
      <c r="E68" s="12"/>
      <c r="F68" s="13"/>
      <c r="G68" s="14"/>
      <c r="H68" s="15">
        <f t="shared" si="14"/>
      </c>
      <c r="J68" s="4">
        <f t="shared" si="9"/>
        <v>99999</v>
      </c>
      <c r="K68" s="4">
        <f t="shared" si="10"/>
        <v>0</v>
      </c>
      <c r="L68" s="4">
        <f t="shared" si="15"/>
        <v>22000</v>
      </c>
      <c r="M68" s="4">
        <f t="shared" si="16"/>
        <v>1</v>
      </c>
      <c r="N68" s="4">
        <f t="shared" si="11"/>
        <v>22001</v>
      </c>
      <c r="O68" s="4">
        <f t="shared" si="17"/>
        <v>22</v>
      </c>
      <c r="P68" s="4">
        <f t="shared" si="12"/>
        <v>22001.000068</v>
      </c>
      <c r="Q68" s="4">
        <f t="shared" si="18"/>
        <v>62</v>
      </c>
    </row>
    <row r="69" spans="1:17" s="4" customFormat="1" ht="12.75">
      <c r="A69" s="4">
        <f t="shared" si="8"/>
        <v>63</v>
      </c>
      <c r="B69" s="9">
        <f t="shared" si="13"/>
      </c>
      <c r="C69" s="10"/>
      <c r="D69" s="11"/>
      <c r="E69" s="12"/>
      <c r="F69" s="13"/>
      <c r="G69" s="14"/>
      <c r="H69" s="15">
        <f t="shared" si="14"/>
      </c>
      <c r="J69" s="4">
        <f t="shared" si="9"/>
        <v>99999</v>
      </c>
      <c r="K69" s="4">
        <f t="shared" si="10"/>
        <v>0</v>
      </c>
      <c r="L69" s="4">
        <f t="shared" si="15"/>
        <v>22000</v>
      </c>
      <c r="M69" s="4">
        <f t="shared" si="16"/>
        <v>1</v>
      </c>
      <c r="N69" s="4">
        <f t="shared" si="11"/>
        <v>22001</v>
      </c>
      <c r="O69" s="4">
        <f t="shared" si="17"/>
        <v>22</v>
      </c>
      <c r="P69" s="4">
        <f t="shared" si="12"/>
        <v>22001.000069</v>
      </c>
      <c r="Q69" s="4">
        <f t="shared" si="18"/>
        <v>63</v>
      </c>
    </row>
    <row r="70" spans="1:17" s="4" customFormat="1" ht="12.75">
      <c r="A70" s="4">
        <f t="shared" si="8"/>
        <v>64</v>
      </c>
      <c r="B70" s="9">
        <f t="shared" si="13"/>
      </c>
      <c r="C70" s="10"/>
      <c r="D70" s="11"/>
      <c r="E70" s="12"/>
      <c r="F70" s="13"/>
      <c r="G70" s="14"/>
      <c r="H70" s="15">
        <f t="shared" si="14"/>
      </c>
      <c r="J70" s="4">
        <f t="shared" si="9"/>
        <v>99999</v>
      </c>
      <c r="K70" s="4">
        <f t="shared" si="10"/>
        <v>0</v>
      </c>
      <c r="L70" s="4">
        <f t="shared" si="15"/>
        <v>22000</v>
      </c>
      <c r="M70" s="4">
        <f t="shared" si="16"/>
        <v>1</v>
      </c>
      <c r="N70" s="4">
        <f t="shared" si="11"/>
        <v>22001</v>
      </c>
      <c r="O70" s="4">
        <f t="shared" si="17"/>
        <v>22</v>
      </c>
      <c r="P70" s="4">
        <f t="shared" si="12"/>
        <v>22001.00007</v>
      </c>
      <c r="Q70" s="4">
        <f t="shared" si="18"/>
        <v>64</v>
      </c>
    </row>
    <row r="71" spans="1:17" s="4" customFormat="1" ht="12.75">
      <c r="A71" s="4">
        <f t="shared" si="8"/>
        <v>65</v>
      </c>
      <c r="B71" s="9">
        <f aca="true" t="shared" si="19" ref="B71:B106">IF(D71="","",O71)</f>
      </c>
      <c r="C71" s="10"/>
      <c r="D71" s="11"/>
      <c r="E71" s="12"/>
      <c r="F71" s="13"/>
      <c r="G71" s="14"/>
      <c r="H71" s="15">
        <f aca="true" t="shared" si="20" ref="H71:H102">IF(D71="","",IF(G71="NP",F71,IF(AND(F71="NP",G71=""),"NP",IF(F71="NP",G71,MIN(F71:G71)))))</f>
      </c>
      <c r="J71" s="4">
        <f t="shared" si="9"/>
        <v>99999</v>
      </c>
      <c r="K71" s="4">
        <f t="shared" si="10"/>
        <v>0</v>
      </c>
      <c r="L71" s="4">
        <f t="shared" si="15"/>
        <v>22000</v>
      </c>
      <c r="M71" s="4">
        <f t="shared" si="16"/>
        <v>1</v>
      </c>
      <c r="N71" s="4">
        <f t="shared" si="11"/>
        <v>22001</v>
      </c>
      <c r="O71" s="4">
        <f t="shared" si="17"/>
        <v>22</v>
      </c>
      <c r="P71" s="4">
        <f t="shared" si="12"/>
        <v>22001.000071</v>
      </c>
      <c r="Q71" s="4">
        <f t="shared" si="18"/>
        <v>65</v>
      </c>
    </row>
    <row r="72" spans="1:17" s="4" customFormat="1" ht="12.75">
      <c r="A72" s="4">
        <f aca="true" t="shared" si="21" ref="A72:A106">Q72</f>
        <v>66</v>
      </c>
      <c r="B72" s="9">
        <f t="shared" si="19"/>
      </c>
      <c r="C72" s="10"/>
      <c r="D72" s="11"/>
      <c r="E72" s="12"/>
      <c r="F72" s="13"/>
      <c r="G72" s="14"/>
      <c r="H72" s="15">
        <f t="shared" si="20"/>
      </c>
      <c r="J72" s="4">
        <f aca="true" t="shared" si="22" ref="J72:J106">IF(H72="",99999,IF(H72=0,9999,IF(H72="NP",999,H72)))</f>
        <v>99999</v>
      </c>
      <c r="K72" s="4">
        <f aca="true" t="shared" si="23" ref="K72:K106">IF(H72=0,9999,IF(H72="NP",999,IF(OR(F72="NP",G72="NP"),MIN(F72:G72)+500,F72+G72)))</f>
        <v>0</v>
      </c>
      <c r="L72" s="4">
        <f aca="true" t="shared" si="24" ref="L72:L106">RANK(J72,$J$7:$J$106,1)*1000</f>
        <v>22000</v>
      </c>
      <c r="M72" s="4">
        <f aca="true" t="shared" si="25" ref="M72:M106">RANK(K72,$K$7:$K$106,1)</f>
        <v>1</v>
      </c>
      <c r="N72" s="4">
        <f aca="true" t="shared" si="26" ref="N72:N106">L72+M72</f>
        <v>22001</v>
      </c>
      <c r="O72" s="4">
        <f aca="true" t="shared" si="27" ref="O72:O106">RANK(N72,$N$7:$N$106,1)</f>
        <v>22</v>
      </c>
      <c r="P72" s="4">
        <f aca="true" t="shared" si="28" ref="P72:P106">IF(OR(I72="d",I72="x"),999999,N72+ROW()*0.000001)</f>
        <v>22001.000072</v>
      </c>
      <c r="Q72" s="4">
        <f aca="true" t="shared" si="29" ref="Q72:Q106">RANK(P72,$P$7:$P$106,1)</f>
        <v>66</v>
      </c>
    </row>
    <row r="73" spans="1:17" s="4" customFormat="1" ht="12.75">
      <c r="A73" s="4">
        <f t="shared" si="21"/>
        <v>67</v>
      </c>
      <c r="B73" s="9">
        <f t="shared" si="19"/>
      </c>
      <c r="C73" s="10"/>
      <c r="D73" s="11"/>
      <c r="E73" s="12"/>
      <c r="F73" s="13"/>
      <c r="G73" s="14"/>
      <c r="H73" s="15">
        <f t="shared" si="20"/>
      </c>
      <c r="J73" s="4">
        <f t="shared" si="22"/>
        <v>99999</v>
      </c>
      <c r="K73" s="4">
        <f t="shared" si="23"/>
        <v>0</v>
      </c>
      <c r="L73" s="4">
        <f t="shared" si="24"/>
        <v>22000</v>
      </c>
      <c r="M73" s="4">
        <f t="shared" si="25"/>
        <v>1</v>
      </c>
      <c r="N73" s="4">
        <f t="shared" si="26"/>
        <v>22001</v>
      </c>
      <c r="O73" s="4">
        <f t="shared" si="27"/>
        <v>22</v>
      </c>
      <c r="P73" s="4">
        <f t="shared" si="28"/>
        <v>22001.000073</v>
      </c>
      <c r="Q73" s="4">
        <f t="shared" si="29"/>
        <v>67</v>
      </c>
    </row>
    <row r="74" spans="1:17" s="4" customFormat="1" ht="12.75">
      <c r="A74" s="4">
        <f t="shared" si="21"/>
        <v>68</v>
      </c>
      <c r="B74" s="9">
        <f t="shared" si="19"/>
      </c>
      <c r="C74" s="10"/>
      <c r="D74" s="11"/>
      <c r="E74" s="12"/>
      <c r="F74" s="13"/>
      <c r="G74" s="14"/>
      <c r="H74" s="15">
        <f t="shared" si="20"/>
      </c>
      <c r="J74" s="4">
        <f t="shared" si="22"/>
        <v>99999</v>
      </c>
      <c r="K74" s="4">
        <f t="shared" si="23"/>
        <v>0</v>
      </c>
      <c r="L74" s="4">
        <f t="shared" si="24"/>
        <v>22000</v>
      </c>
      <c r="M74" s="4">
        <f t="shared" si="25"/>
        <v>1</v>
      </c>
      <c r="N74" s="4">
        <f t="shared" si="26"/>
        <v>22001</v>
      </c>
      <c r="O74" s="4">
        <f t="shared" si="27"/>
        <v>22</v>
      </c>
      <c r="P74" s="4">
        <f t="shared" si="28"/>
        <v>22001.000074</v>
      </c>
      <c r="Q74" s="4">
        <f t="shared" si="29"/>
        <v>68</v>
      </c>
    </row>
    <row r="75" spans="1:17" s="4" customFormat="1" ht="12.75">
      <c r="A75" s="4">
        <f t="shared" si="21"/>
        <v>69</v>
      </c>
      <c r="B75" s="9">
        <f t="shared" si="19"/>
      </c>
      <c r="C75" s="10"/>
      <c r="D75" s="11"/>
      <c r="E75" s="12"/>
      <c r="F75" s="13"/>
      <c r="G75" s="14"/>
      <c r="H75" s="15">
        <f t="shared" si="20"/>
      </c>
      <c r="J75" s="4">
        <f t="shared" si="22"/>
        <v>99999</v>
      </c>
      <c r="K75" s="4">
        <f t="shared" si="23"/>
        <v>0</v>
      </c>
      <c r="L75" s="4">
        <f t="shared" si="24"/>
        <v>22000</v>
      </c>
      <c r="M75" s="4">
        <f t="shared" si="25"/>
        <v>1</v>
      </c>
      <c r="N75" s="4">
        <f t="shared" si="26"/>
        <v>22001</v>
      </c>
      <c r="O75" s="4">
        <f t="shared" si="27"/>
        <v>22</v>
      </c>
      <c r="P75" s="4">
        <f t="shared" si="28"/>
        <v>22001.000075</v>
      </c>
      <c r="Q75" s="4">
        <f t="shared" si="29"/>
        <v>69</v>
      </c>
    </row>
    <row r="76" spans="1:17" s="4" customFormat="1" ht="12.75">
      <c r="A76" s="4">
        <f t="shared" si="21"/>
        <v>70</v>
      </c>
      <c r="B76" s="9">
        <f t="shared" si="19"/>
      </c>
      <c r="C76" s="10"/>
      <c r="D76" s="11"/>
      <c r="E76" s="12"/>
      <c r="F76" s="13"/>
      <c r="G76" s="14"/>
      <c r="H76" s="15">
        <f t="shared" si="20"/>
      </c>
      <c r="J76" s="4">
        <f t="shared" si="22"/>
        <v>99999</v>
      </c>
      <c r="K76" s="4">
        <f t="shared" si="23"/>
        <v>0</v>
      </c>
      <c r="L76" s="4">
        <f t="shared" si="24"/>
        <v>22000</v>
      </c>
      <c r="M76" s="4">
        <f t="shared" si="25"/>
        <v>1</v>
      </c>
      <c r="N76" s="4">
        <f t="shared" si="26"/>
        <v>22001</v>
      </c>
      <c r="O76" s="4">
        <f t="shared" si="27"/>
        <v>22</v>
      </c>
      <c r="P76" s="4">
        <f t="shared" si="28"/>
        <v>22001.000076</v>
      </c>
      <c r="Q76" s="4">
        <f t="shared" si="29"/>
        <v>70</v>
      </c>
    </row>
    <row r="77" spans="1:17" s="4" customFormat="1" ht="12.75">
      <c r="A77" s="4">
        <f t="shared" si="21"/>
        <v>71</v>
      </c>
      <c r="B77" s="9">
        <f t="shared" si="19"/>
      </c>
      <c r="C77" s="10"/>
      <c r="D77" s="11"/>
      <c r="E77" s="12"/>
      <c r="F77" s="13"/>
      <c r="G77" s="14"/>
      <c r="H77" s="15">
        <f t="shared" si="20"/>
      </c>
      <c r="J77" s="4">
        <f t="shared" si="22"/>
        <v>99999</v>
      </c>
      <c r="K77" s="4">
        <f t="shared" si="23"/>
        <v>0</v>
      </c>
      <c r="L77" s="4">
        <f t="shared" si="24"/>
        <v>22000</v>
      </c>
      <c r="M77" s="4">
        <f t="shared" si="25"/>
        <v>1</v>
      </c>
      <c r="N77" s="4">
        <f t="shared" si="26"/>
        <v>22001</v>
      </c>
      <c r="O77" s="4">
        <f t="shared" si="27"/>
        <v>22</v>
      </c>
      <c r="P77" s="4">
        <f t="shared" si="28"/>
        <v>22001.000077</v>
      </c>
      <c r="Q77" s="4">
        <f t="shared" si="29"/>
        <v>71</v>
      </c>
    </row>
    <row r="78" spans="1:17" s="4" customFormat="1" ht="12.75">
      <c r="A78" s="4">
        <f t="shared" si="21"/>
        <v>72</v>
      </c>
      <c r="B78" s="9">
        <f t="shared" si="19"/>
      </c>
      <c r="C78" s="10"/>
      <c r="D78" s="11"/>
      <c r="E78" s="12"/>
      <c r="F78" s="13"/>
      <c r="G78" s="14"/>
      <c r="H78" s="15">
        <f t="shared" si="20"/>
      </c>
      <c r="J78" s="4">
        <f t="shared" si="22"/>
        <v>99999</v>
      </c>
      <c r="K78" s="4">
        <f t="shared" si="23"/>
        <v>0</v>
      </c>
      <c r="L78" s="4">
        <f t="shared" si="24"/>
        <v>22000</v>
      </c>
      <c r="M78" s="4">
        <f t="shared" si="25"/>
        <v>1</v>
      </c>
      <c r="N78" s="4">
        <f t="shared" si="26"/>
        <v>22001</v>
      </c>
      <c r="O78" s="4">
        <f t="shared" si="27"/>
        <v>22</v>
      </c>
      <c r="P78" s="4">
        <f t="shared" si="28"/>
        <v>22001.000078</v>
      </c>
      <c r="Q78" s="4">
        <f t="shared" si="29"/>
        <v>72</v>
      </c>
    </row>
    <row r="79" spans="1:17" s="4" customFormat="1" ht="12.75">
      <c r="A79" s="4">
        <f t="shared" si="21"/>
        <v>73</v>
      </c>
      <c r="B79" s="9">
        <f t="shared" si="19"/>
      </c>
      <c r="C79" s="10"/>
      <c r="D79" s="11"/>
      <c r="E79" s="12"/>
      <c r="F79" s="13"/>
      <c r="G79" s="14"/>
      <c r="H79" s="15">
        <f t="shared" si="20"/>
      </c>
      <c r="J79" s="4">
        <f t="shared" si="22"/>
        <v>99999</v>
      </c>
      <c r="K79" s="4">
        <f t="shared" si="23"/>
        <v>0</v>
      </c>
      <c r="L79" s="4">
        <f t="shared" si="24"/>
        <v>22000</v>
      </c>
      <c r="M79" s="4">
        <f t="shared" si="25"/>
        <v>1</v>
      </c>
      <c r="N79" s="4">
        <f t="shared" si="26"/>
        <v>22001</v>
      </c>
      <c r="O79" s="4">
        <f t="shared" si="27"/>
        <v>22</v>
      </c>
      <c r="P79" s="4">
        <f t="shared" si="28"/>
        <v>22001.000079</v>
      </c>
      <c r="Q79" s="4">
        <f t="shared" si="29"/>
        <v>73</v>
      </c>
    </row>
    <row r="80" spans="1:17" s="4" customFormat="1" ht="12.75">
      <c r="A80" s="4">
        <f t="shared" si="21"/>
        <v>74</v>
      </c>
      <c r="B80" s="9">
        <f t="shared" si="19"/>
      </c>
      <c r="C80" s="10"/>
      <c r="D80" s="11"/>
      <c r="E80" s="12"/>
      <c r="F80" s="13"/>
      <c r="G80" s="14"/>
      <c r="H80" s="15">
        <f t="shared" si="20"/>
      </c>
      <c r="J80" s="4">
        <f t="shared" si="22"/>
        <v>99999</v>
      </c>
      <c r="K80" s="4">
        <f t="shared" si="23"/>
        <v>0</v>
      </c>
      <c r="L80" s="4">
        <f t="shared" si="24"/>
        <v>22000</v>
      </c>
      <c r="M80" s="4">
        <f t="shared" si="25"/>
        <v>1</v>
      </c>
      <c r="N80" s="4">
        <f t="shared" si="26"/>
        <v>22001</v>
      </c>
      <c r="O80" s="4">
        <f t="shared" si="27"/>
        <v>22</v>
      </c>
      <c r="P80" s="4">
        <f t="shared" si="28"/>
        <v>22001.00008</v>
      </c>
      <c r="Q80" s="4">
        <f t="shared" si="29"/>
        <v>74</v>
      </c>
    </row>
    <row r="81" spans="1:17" s="4" customFormat="1" ht="12.75">
      <c r="A81" s="4">
        <f t="shared" si="21"/>
        <v>75</v>
      </c>
      <c r="B81" s="9">
        <f t="shared" si="19"/>
      </c>
      <c r="C81" s="10"/>
      <c r="D81" s="11"/>
      <c r="E81" s="12"/>
      <c r="F81" s="13"/>
      <c r="G81" s="14"/>
      <c r="H81" s="15">
        <f t="shared" si="20"/>
      </c>
      <c r="J81" s="4">
        <f t="shared" si="22"/>
        <v>99999</v>
      </c>
      <c r="K81" s="4">
        <f t="shared" si="23"/>
        <v>0</v>
      </c>
      <c r="L81" s="4">
        <f t="shared" si="24"/>
        <v>22000</v>
      </c>
      <c r="M81" s="4">
        <f t="shared" si="25"/>
        <v>1</v>
      </c>
      <c r="N81" s="4">
        <f t="shared" si="26"/>
        <v>22001</v>
      </c>
      <c r="O81" s="4">
        <f t="shared" si="27"/>
        <v>22</v>
      </c>
      <c r="P81" s="4">
        <f t="shared" si="28"/>
        <v>22001.000081</v>
      </c>
      <c r="Q81" s="4">
        <f t="shared" si="29"/>
        <v>75</v>
      </c>
    </row>
    <row r="82" spans="1:17" s="4" customFormat="1" ht="12.75">
      <c r="A82" s="4">
        <f t="shared" si="21"/>
        <v>76</v>
      </c>
      <c r="B82" s="9">
        <f t="shared" si="19"/>
      </c>
      <c r="C82" s="10"/>
      <c r="D82" s="11"/>
      <c r="E82" s="12"/>
      <c r="F82" s="13"/>
      <c r="G82" s="14"/>
      <c r="H82" s="15">
        <f t="shared" si="20"/>
      </c>
      <c r="J82" s="4">
        <f t="shared" si="22"/>
        <v>99999</v>
      </c>
      <c r="K82" s="4">
        <f t="shared" si="23"/>
        <v>0</v>
      </c>
      <c r="L82" s="4">
        <f t="shared" si="24"/>
        <v>22000</v>
      </c>
      <c r="M82" s="4">
        <f t="shared" si="25"/>
        <v>1</v>
      </c>
      <c r="N82" s="4">
        <f t="shared" si="26"/>
        <v>22001</v>
      </c>
      <c r="O82" s="4">
        <f t="shared" si="27"/>
        <v>22</v>
      </c>
      <c r="P82" s="4">
        <f t="shared" si="28"/>
        <v>22001.000082</v>
      </c>
      <c r="Q82" s="4">
        <f t="shared" si="29"/>
        <v>76</v>
      </c>
    </row>
    <row r="83" spans="1:17" s="4" customFormat="1" ht="12.75">
      <c r="A83" s="4">
        <f t="shared" si="21"/>
        <v>77</v>
      </c>
      <c r="B83" s="9">
        <f t="shared" si="19"/>
      </c>
      <c r="C83" s="10"/>
      <c r="D83" s="11"/>
      <c r="E83" s="12"/>
      <c r="F83" s="13"/>
      <c r="G83" s="14"/>
      <c r="H83" s="15">
        <f t="shared" si="20"/>
      </c>
      <c r="J83" s="4">
        <f t="shared" si="22"/>
        <v>99999</v>
      </c>
      <c r="K83" s="4">
        <f t="shared" si="23"/>
        <v>0</v>
      </c>
      <c r="L83" s="4">
        <f t="shared" si="24"/>
        <v>22000</v>
      </c>
      <c r="M83" s="4">
        <f t="shared" si="25"/>
        <v>1</v>
      </c>
      <c r="N83" s="4">
        <f t="shared" si="26"/>
        <v>22001</v>
      </c>
      <c r="O83" s="4">
        <f t="shared" si="27"/>
        <v>22</v>
      </c>
      <c r="P83" s="4">
        <f t="shared" si="28"/>
        <v>22001.000083</v>
      </c>
      <c r="Q83" s="4">
        <f t="shared" si="29"/>
        <v>77</v>
      </c>
    </row>
    <row r="84" spans="1:17" s="4" customFormat="1" ht="12.75">
      <c r="A84" s="4">
        <f t="shared" si="21"/>
        <v>78</v>
      </c>
      <c r="B84" s="9">
        <f t="shared" si="19"/>
      </c>
      <c r="C84" s="10"/>
      <c r="D84" s="11"/>
      <c r="E84" s="12"/>
      <c r="F84" s="13"/>
      <c r="G84" s="14"/>
      <c r="H84" s="15">
        <f t="shared" si="20"/>
      </c>
      <c r="J84" s="4">
        <f t="shared" si="22"/>
        <v>99999</v>
      </c>
      <c r="K84" s="4">
        <f t="shared" si="23"/>
        <v>0</v>
      </c>
      <c r="L84" s="4">
        <f t="shared" si="24"/>
        <v>22000</v>
      </c>
      <c r="M84" s="4">
        <f t="shared" si="25"/>
        <v>1</v>
      </c>
      <c r="N84" s="4">
        <f t="shared" si="26"/>
        <v>22001</v>
      </c>
      <c r="O84" s="4">
        <f t="shared" si="27"/>
        <v>22</v>
      </c>
      <c r="P84" s="4">
        <f t="shared" si="28"/>
        <v>22001.000084</v>
      </c>
      <c r="Q84" s="4">
        <f t="shared" si="29"/>
        <v>78</v>
      </c>
    </row>
    <row r="85" spans="1:17" s="4" customFormat="1" ht="12.75">
      <c r="A85" s="4">
        <f t="shared" si="21"/>
        <v>79</v>
      </c>
      <c r="B85" s="9">
        <f t="shared" si="19"/>
      </c>
      <c r="C85" s="10"/>
      <c r="D85" s="11"/>
      <c r="E85" s="12"/>
      <c r="F85" s="13"/>
      <c r="G85" s="14"/>
      <c r="H85" s="15">
        <f t="shared" si="20"/>
      </c>
      <c r="J85" s="4">
        <f t="shared" si="22"/>
        <v>99999</v>
      </c>
      <c r="K85" s="4">
        <f t="shared" si="23"/>
        <v>0</v>
      </c>
      <c r="L85" s="4">
        <f t="shared" si="24"/>
        <v>22000</v>
      </c>
      <c r="M85" s="4">
        <f t="shared" si="25"/>
        <v>1</v>
      </c>
      <c r="N85" s="4">
        <f t="shared" si="26"/>
        <v>22001</v>
      </c>
      <c r="O85" s="4">
        <f t="shared" si="27"/>
        <v>22</v>
      </c>
      <c r="P85" s="4">
        <f t="shared" si="28"/>
        <v>22001.000085</v>
      </c>
      <c r="Q85" s="4">
        <f t="shared" si="29"/>
        <v>79</v>
      </c>
    </row>
    <row r="86" spans="1:17" s="4" customFormat="1" ht="12.75">
      <c r="A86" s="4">
        <f t="shared" si="21"/>
        <v>80</v>
      </c>
      <c r="B86" s="9">
        <f t="shared" si="19"/>
      </c>
      <c r="C86" s="10"/>
      <c r="D86" s="11"/>
      <c r="E86" s="12"/>
      <c r="F86" s="13"/>
      <c r="G86" s="14"/>
      <c r="H86" s="15">
        <f t="shared" si="20"/>
      </c>
      <c r="J86" s="4">
        <f t="shared" si="22"/>
        <v>99999</v>
      </c>
      <c r="K86" s="4">
        <f t="shared" si="23"/>
        <v>0</v>
      </c>
      <c r="L86" s="4">
        <f t="shared" si="24"/>
        <v>22000</v>
      </c>
      <c r="M86" s="4">
        <f t="shared" si="25"/>
        <v>1</v>
      </c>
      <c r="N86" s="4">
        <f t="shared" si="26"/>
        <v>22001</v>
      </c>
      <c r="O86" s="4">
        <f t="shared" si="27"/>
        <v>22</v>
      </c>
      <c r="P86" s="4">
        <f t="shared" si="28"/>
        <v>22001.000086</v>
      </c>
      <c r="Q86" s="4">
        <f t="shared" si="29"/>
        <v>80</v>
      </c>
    </row>
    <row r="87" spans="1:17" s="4" customFormat="1" ht="12.75">
      <c r="A87" s="4">
        <f t="shared" si="21"/>
        <v>81</v>
      </c>
      <c r="B87" s="9">
        <f t="shared" si="19"/>
      </c>
      <c r="C87" s="10"/>
      <c r="D87" s="11"/>
      <c r="E87" s="12"/>
      <c r="F87" s="13"/>
      <c r="G87" s="14"/>
      <c r="H87" s="15">
        <f t="shared" si="20"/>
      </c>
      <c r="J87" s="4">
        <f t="shared" si="22"/>
        <v>99999</v>
      </c>
      <c r="K87" s="4">
        <f t="shared" si="23"/>
        <v>0</v>
      </c>
      <c r="L87" s="4">
        <f t="shared" si="24"/>
        <v>22000</v>
      </c>
      <c r="M87" s="4">
        <f t="shared" si="25"/>
        <v>1</v>
      </c>
      <c r="N87" s="4">
        <f t="shared" si="26"/>
        <v>22001</v>
      </c>
      <c r="O87" s="4">
        <f t="shared" si="27"/>
        <v>22</v>
      </c>
      <c r="P87" s="4">
        <f t="shared" si="28"/>
        <v>22001.000087</v>
      </c>
      <c r="Q87" s="4">
        <f t="shared" si="29"/>
        <v>81</v>
      </c>
    </row>
    <row r="88" spans="1:17" s="4" customFormat="1" ht="12.75">
      <c r="A88" s="4">
        <f t="shared" si="21"/>
        <v>82</v>
      </c>
      <c r="B88" s="9">
        <f t="shared" si="19"/>
      </c>
      <c r="C88" s="10"/>
      <c r="D88" s="11"/>
      <c r="E88" s="12"/>
      <c r="F88" s="13"/>
      <c r="G88" s="14"/>
      <c r="H88" s="15">
        <f t="shared" si="20"/>
      </c>
      <c r="J88" s="4">
        <f t="shared" si="22"/>
        <v>99999</v>
      </c>
      <c r="K88" s="4">
        <f t="shared" si="23"/>
        <v>0</v>
      </c>
      <c r="L88" s="4">
        <f t="shared" si="24"/>
        <v>22000</v>
      </c>
      <c r="M88" s="4">
        <f t="shared" si="25"/>
        <v>1</v>
      </c>
      <c r="N88" s="4">
        <f t="shared" si="26"/>
        <v>22001</v>
      </c>
      <c r="O88" s="4">
        <f t="shared" si="27"/>
        <v>22</v>
      </c>
      <c r="P88" s="4">
        <f t="shared" si="28"/>
        <v>22001.000088</v>
      </c>
      <c r="Q88" s="4">
        <f t="shared" si="29"/>
        <v>82</v>
      </c>
    </row>
    <row r="89" spans="1:17" s="4" customFormat="1" ht="12.75">
      <c r="A89" s="4">
        <f t="shared" si="21"/>
        <v>83</v>
      </c>
      <c r="B89" s="9">
        <f t="shared" si="19"/>
      </c>
      <c r="C89" s="10"/>
      <c r="D89" s="11"/>
      <c r="E89" s="12"/>
      <c r="F89" s="13"/>
      <c r="G89" s="14"/>
      <c r="H89" s="15">
        <f t="shared" si="20"/>
      </c>
      <c r="J89" s="4">
        <f t="shared" si="22"/>
        <v>99999</v>
      </c>
      <c r="K89" s="4">
        <f t="shared" si="23"/>
        <v>0</v>
      </c>
      <c r="L89" s="4">
        <f t="shared" si="24"/>
        <v>22000</v>
      </c>
      <c r="M89" s="4">
        <f t="shared" si="25"/>
        <v>1</v>
      </c>
      <c r="N89" s="4">
        <f t="shared" si="26"/>
        <v>22001</v>
      </c>
      <c r="O89" s="4">
        <f t="shared" si="27"/>
        <v>22</v>
      </c>
      <c r="P89" s="4">
        <f t="shared" si="28"/>
        <v>22001.000089</v>
      </c>
      <c r="Q89" s="4">
        <f t="shared" si="29"/>
        <v>83</v>
      </c>
    </row>
    <row r="90" spans="1:17" s="4" customFormat="1" ht="12.75">
      <c r="A90" s="4">
        <f t="shared" si="21"/>
        <v>84</v>
      </c>
      <c r="B90" s="9">
        <f t="shared" si="19"/>
      </c>
      <c r="C90" s="10"/>
      <c r="D90" s="11"/>
      <c r="E90" s="12"/>
      <c r="F90" s="13"/>
      <c r="G90" s="14"/>
      <c r="H90" s="15">
        <f t="shared" si="20"/>
      </c>
      <c r="J90" s="4">
        <f t="shared" si="22"/>
        <v>99999</v>
      </c>
      <c r="K90" s="4">
        <f t="shared" si="23"/>
        <v>0</v>
      </c>
      <c r="L90" s="4">
        <f t="shared" si="24"/>
        <v>22000</v>
      </c>
      <c r="M90" s="4">
        <f t="shared" si="25"/>
        <v>1</v>
      </c>
      <c r="N90" s="4">
        <f t="shared" si="26"/>
        <v>22001</v>
      </c>
      <c r="O90" s="4">
        <f t="shared" si="27"/>
        <v>22</v>
      </c>
      <c r="P90" s="4">
        <f t="shared" si="28"/>
        <v>22001.00009</v>
      </c>
      <c r="Q90" s="4">
        <f t="shared" si="29"/>
        <v>84</v>
      </c>
    </row>
    <row r="91" spans="1:17" s="4" customFormat="1" ht="12.75">
      <c r="A91" s="4">
        <f t="shared" si="21"/>
        <v>85</v>
      </c>
      <c r="B91" s="9">
        <f t="shared" si="19"/>
      </c>
      <c r="C91" s="10"/>
      <c r="D91" s="11"/>
      <c r="E91" s="12"/>
      <c r="F91" s="13"/>
      <c r="G91" s="14"/>
      <c r="H91" s="15">
        <f t="shared" si="20"/>
      </c>
      <c r="J91" s="4">
        <f t="shared" si="22"/>
        <v>99999</v>
      </c>
      <c r="K91" s="4">
        <f t="shared" si="23"/>
        <v>0</v>
      </c>
      <c r="L91" s="4">
        <f t="shared" si="24"/>
        <v>22000</v>
      </c>
      <c r="M91" s="4">
        <f t="shared" si="25"/>
        <v>1</v>
      </c>
      <c r="N91" s="4">
        <f t="shared" si="26"/>
        <v>22001</v>
      </c>
      <c r="O91" s="4">
        <f t="shared" si="27"/>
        <v>22</v>
      </c>
      <c r="P91" s="4">
        <f t="shared" si="28"/>
        <v>22001.000091</v>
      </c>
      <c r="Q91" s="4">
        <f t="shared" si="29"/>
        <v>85</v>
      </c>
    </row>
    <row r="92" spans="1:17" s="4" customFormat="1" ht="12.75">
      <c r="A92" s="4">
        <f t="shared" si="21"/>
        <v>86</v>
      </c>
      <c r="B92" s="9">
        <f t="shared" si="19"/>
      </c>
      <c r="C92" s="10"/>
      <c r="D92" s="11"/>
      <c r="E92" s="12"/>
      <c r="F92" s="13"/>
      <c r="G92" s="14"/>
      <c r="H92" s="15">
        <f t="shared" si="20"/>
      </c>
      <c r="J92" s="4">
        <f t="shared" si="22"/>
        <v>99999</v>
      </c>
      <c r="K92" s="4">
        <f t="shared" si="23"/>
        <v>0</v>
      </c>
      <c r="L92" s="4">
        <f t="shared" si="24"/>
        <v>22000</v>
      </c>
      <c r="M92" s="4">
        <f t="shared" si="25"/>
        <v>1</v>
      </c>
      <c r="N92" s="4">
        <f t="shared" si="26"/>
        <v>22001</v>
      </c>
      <c r="O92" s="4">
        <f t="shared" si="27"/>
        <v>22</v>
      </c>
      <c r="P92" s="4">
        <f t="shared" si="28"/>
        <v>22001.000092</v>
      </c>
      <c r="Q92" s="4">
        <f t="shared" si="29"/>
        <v>86</v>
      </c>
    </row>
    <row r="93" spans="1:17" s="4" customFormat="1" ht="12.75">
      <c r="A93" s="4">
        <f t="shared" si="21"/>
        <v>87</v>
      </c>
      <c r="B93" s="9">
        <f t="shared" si="19"/>
      </c>
      <c r="C93" s="10"/>
      <c r="D93" s="11"/>
      <c r="E93" s="12"/>
      <c r="F93" s="13"/>
      <c r="G93" s="14"/>
      <c r="H93" s="15">
        <f t="shared" si="20"/>
      </c>
      <c r="J93" s="4">
        <f t="shared" si="22"/>
        <v>99999</v>
      </c>
      <c r="K93" s="4">
        <f t="shared" si="23"/>
        <v>0</v>
      </c>
      <c r="L93" s="4">
        <f t="shared" si="24"/>
        <v>22000</v>
      </c>
      <c r="M93" s="4">
        <f t="shared" si="25"/>
        <v>1</v>
      </c>
      <c r="N93" s="4">
        <f t="shared" si="26"/>
        <v>22001</v>
      </c>
      <c r="O93" s="4">
        <f t="shared" si="27"/>
        <v>22</v>
      </c>
      <c r="P93" s="4">
        <f t="shared" si="28"/>
        <v>22001.000093</v>
      </c>
      <c r="Q93" s="4">
        <f t="shared" si="29"/>
        <v>87</v>
      </c>
    </row>
    <row r="94" spans="1:17" s="4" customFormat="1" ht="12.75">
      <c r="A94" s="4">
        <f t="shared" si="21"/>
        <v>88</v>
      </c>
      <c r="B94" s="9">
        <f t="shared" si="19"/>
      </c>
      <c r="C94" s="10"/>
      <c r="D94" s="11"/>
      <c r="E94" s="12"/>
      <c r="F94" s="13"/>
      <c r="G94" s="14"/>
      <c r="H94" s="15">
        <f t="shared" si="20"/>
      </c>
      <c r="J94" s="4">
        <f t="shared" si="22"/>
        <v>99999</v>
      </c>
      <c r="K94" s="4">
        <f t="shared" si="23"/>
        <v>0</v>
      </c>
      <c r="L94" s="4">
        <f t="shared" si="24"/>
        <v>22000</v>
      </c>
      <c r="M94" s="4">
        <f t="shared" si="25"/>
        <v>1</v>
      </c>
      <c r="N94" s="4">
        <f t="shared" si="26"/>
        <v>22001</v>
      </c>
      <c r="O94" s="4">
        <f t="shared" si="27"/>
        <v>22</v>
      </c>
      <c r="P94" s="4">
        <f t="shared" si="28"/>
        <v>22001.000094</v>
      </c>
      <c r="Q94" s="4">
        <f t="shared" si="29"/>
        <v>88</v>
      </c>
    </row>
    <row r="95" spans="1:17" s="4" customFormat="1" ht="12.75">
      <c r="A95" s="4">
        <f t="shared" si="21"/>
        <v>89</v>
      </c>
      <c r="B95" s="9">
        <f t="shared" si="19"/>
      </c>
      <c r="C95" s="10"/>
      <c r="D95" s="11"/>
      <c r="E95" s="12"/>
      <c r="F95" s="13"/>
      <c r="G95" s="14"/>
      <c r="H95" s="15">
        <f t="shared" si="20"/>
      </c>
      <c r="J95" s="4">
        <f t="shared" si="22"/>
        <v>99999</v>
      </c>
      <c r="K95" s="4">
        <f t="shared" si="23"/>
        <v>0</v>
      </c>
      <c r="L95" s="4">
        <f t="shared" si="24"/>
        <v>22000</v>
      </c>
      <c r="M95" s="4">
        <f t="shared" si="25"/>
        <v>1</v>
      </c>
      <c r="N95" s="4">
        <f t="shared" si="26"/>
        <v>22001</v>
      </c>
      <c r="O95" s="4">
        <f t="shared" si="27"/>
        <v>22</v>
      </c>
      <c r="P95" s="4">
        <f t="shared" si="28"/>
        <v>22001.000095</v>
      </c>
      <c r="Q95" s="4">
        <f t="shared" si="29"/>
        <v>89</v>
      </c>
    </row>
    <row r="96" spans="1:17" s="4" customFormat="1" ht="12.75">
      <c r="A96" s="4">
        <f t="shared" si="21"/>
        <v>90</v>
      </c>
      <c r="B96" s="9">
        <f t="shared" si="19"/>
      </c>
      <c r="C96" s="10"/>
      <c r="D96" s="11"/>
      <c r="E96" s="12"/>
      <c r="F96" s="13"/>
      <c r="G96" s="14"/>
      <c r="H96" s="15">
        <f t="shared" si="20"/>
      </c>
      <c r="J96" s="4">
        <f t="shared" si="22"/>
        <v>99999</v>
      </c>
      <c r="K96" s="4">
        <f t="shared" si="23"/>
        <v>0</v>
      </c>
      <c r="L96" s="4">
        <f t="shared" si="24"/>
        <v>22000</v>
      </c>
      <c r="M96" s="4">
        <f t="shared" si="25"/>
        <v>1</v>
      </c>
      <c r="N96" s="4">
        <f t="shared" si="26"/>
        <v>22001</v>
      </c>
      <c r="O96" s="4">
        <f t="shared" si="27"/>
        <v>22</v>
      </c>
      <c r="P96" s="4">
        <f t="shared" si="28"/>
        <v>22001.000096</v>
      </c>
      <c r="Q96" s="4">
        <f t="shared" si="29"/>
        <v>90</v>
      </c>
    </row>
    <row r="97" spans="1:17" s="4" customFormat="1" ht="12.75">
      <c r="A97" s="4">
        <f t="shared" si="21"/>
        <v>91</v>
      </c>
      <c r="B97" s="9">
        <f t="shared" si="19"/>
      </c>
      <c r="C97" s="10"/>
      <c r="D97" s="11"/>
      <c r="E97" s="12"/>
      <c r="F97" s="13"/>
      <c r="G97" s="14"/>
      <c r="H97" s="15">
        <f t="shared" si="20"/>
      </c>
      <c r="J97" s="4">
        <f t="shared" si="22"/>
        <v>99999</v>
      </c>
      <c r="K97" s="4">
        <f t="shared" si="23"/>
        <v>0</v>
      </c>
      <c r="L97" s="4">
        <f t="shared" si="24"/>
        <v>22000</v>
      </c>
      <c r="M97" s="4">
        <f t="shared" si="25"/>
        <v>1</v>
      </c>
      <c r="N97" s="4">
        <f t="shared" si="26"/>
        <v>22001</v>
      </c>
      <c r="O97" s="4">
        <f t="shared" si="27"/>
        <v>22</v>
      </c>
      <c r="P97" s="4">
        <f t="shared" si="28"/>
        <v>22001.000097</v>
      </c>
      <c r="Q97" s="4">
        <f t="shared" si="29"/>
        <v>91</v>
      </c>
    </row>
    <row r="98" spans="1:17" s="4" customFormat="1" ht="12.75">
      <c r="A98" s="4">
        <f t="shared" si="21"/>
        <v>92</v>
      </c>
      <c r="B98" s="9">
        <f t="shared" si="19"/>
      </c>
      <c r="C98" s="10"/>
      <c r="D98" s="11"/>
      <c r="E98" s="12"/>
      <c r="F98" s="13"/>
      <c r="G98" s="14"/>
      <c r="H98" s="15">
        <f t="shared" si="20"/>
      </c>
      <c r="J98" s="4">
        <f t="shared" si="22"/>
        <v>99999</v>
      </c>
      <c r="K98" s="4">
        <f t="shared" si="23"/>
        <v>0</v>
      </c>
      <c r="L98" s="4">
        <f t="shared" si="24"/>
        <v>22000</v>
      </c>
      <c r="M98" s="4">
        <f t="shared" si="25"/>
        <v>1</v>
      </c>
      <c r="N98" s="4">
        <f t="shared" si="26"/>
        <v>22001</v>
      </c>
      <c r="O98" s="4">
        <f t="shared" si="27"/>
        <v>22</v>
      </c>
      <c r="P98" s="4">
        <f t="shared" si="28"/>
        <v>22001.000098</v>
      </c>
      <c r="Q98" s="4">
        <f t="shared" si="29"/>
        <v>92</v>
      </c>
    </row>
    <row r="99" spans="1:17" s="4" customFormat="1" ht="12.75">
      <c r="A99" s="4">
        <f t="shared" si="21"/>
        <v>93</v>
      </c>
      <c r="B99" s="9">
        <f t="shared" si="19"/>
      </c>
      <c r="C99" s="10"/>
      <c r="D99" s="11"/>
      <c r="E99" s="12"/>
      <c r="F99" s="13"/>
      <c r="G99" s="14"/>
      <c r="H99" s="15">
        <f t="shared" si="20"/>
      </c>
      <c r="J99" s="4">
        <f t="shared" si="22"/>
        <v>99999</v>
      </c>
      <c r="K99" s="4">
        <f t="shared" si="23"/>
        <v>0</v>
      </c>
      <c r="L99" s="4">
        <f t="shared" si="24"/>
        <v>22000</v>
      </c>
      <c r="M99" s="4">
        <f t="shared" si="25"/>
        <v>1</v>
      </c>
      <c r="N99" s="4">
        <f t="shared" si="26"/>
        <v>22001</v>
      </c>
      <c r="O99" s="4">
        <f t="shared" si="27"/>
        <v>22</v>
      </c>
      <c r="P99" s="4">
        <f t="shared" si="28"/>
        <v>22001.000099</v>
      </c>
      <c r="Q99" s="4">
        <f t="shared" si="29"/>
        <v>93</v>
      </c>
    </row>
    <row r="100" spans="1:17" s="4" customFormat="1" ht="12.75">
      <c r="A100" s="4">
        <f t="shared" si="21"/>
        <v>94</v>
      </c>
      <c r="B100" s="9">
        <f t="shared" si="19"/>
      </c>
      <c r="C100" s="10"/>
      <c r="D100" s="11"/>
      <c r="E100" s="12"/>
      <c r="F100" s="13"/>
      <c r="G100" s="14"/>
      <c r="H100" s="15">
        <f t="shared" si="20"/>
      </c>
      <c r="J100" s="4">
        <f t="shared" si="22"/>
        <v>99999</v>
      </c>
      <c r="K100" s="4">
        <f t="shared" si="23"/>
        <v>0</v>
      </c>
      <c r="L100" s="4">
        <f t="shared" si="24"/>
        <v>22000</v>
      </c>
      <c r="M100" s="4">
        <f t="shared" si="25"/>
        <v>1</v>
      </c>
      <c r="N100" s="4">
        <f t="shared" si="26"/>
        <v>22001</v>
      </c>
      <c r="O100" s="4">
        <f t="shared" si="27"/>
        <v>22</v>
      </c>
      <c r="P100" s="4">
        <f t="shared" si="28"/>
        <v>22001.0001</v>
      </c>
      <c r="Q100" s="4">
        <f t="shared" si="29"/>
        <v>94</v>
      </c>
    </row>
    <row r="101" spans="1:17" s="4" customFormat="1" ht="12.75">
      <c r="A101" s="4">
        <f t="shared" si="21"/>
        <v>95</v>
      </c>
      <c r="B101" s="9">
        <f t="shared" si="19"/>
      </c>
      <c r="C101" s="10"/>
      <c r="D101" s="11"/>
      <c r="E101" s="12"/>
      <c r="F101" s="13"/>
      <c r="G101" s="14"/>
      <c r="H101" s="15">
        <f t="shared" si="20"/>
      </c>
      <c r="J101" s="4">
        <f t="shared" si="22"/>
        <v>99999</v>
      </c>
      <c r="K101" s="4">
        <f t="shared" si="23"/>
        <v>0</v>
      </c>
      <c r="L101" s="4">
        <f t="shared" si="24"/>
        <v>22000</v>
      </c>
      <c r="M101" s="4">
        <f t="shared" si="25"/>
        <v>1</v>
      </c>
      <c r="N101" s="4">
        <f t="shared" si="26"/>
        <v>22001</v>
      </c>
      <c r="O101" s="4">
        <f t="shared" si="27"/>
        <v>22</v>
      </c>
      <c r="P101" s="4">
        <f t="shared" si="28"/>
        <v>22001.000101</v>
      </c>
      <c r="Q101" s="4">
        <f t="shared" si="29"/>
        <v>95</v>
      </c>
    </row>
    <row r="102" spans="1:17" s="4" customFormat="1" ht="12.75">
      <c r="A102" s="4">
        <f t="shared" si="21"/>
        <v>96</v>
      </c>
      <c r="B102" s="9">
        <f t="shared" si="19"/>
      </c>
      <c r="C102" s="10"/>
      <c r="D102" s="11"/>
      <c r="E102" s="12"/>
      <c r="F102" s="13"/>
      <c r="G102" s="14"/>
      <c r="H102" s="15">
        <f t="shared" si="20"/>
      </c>
      <c r="J102" s="4">
        <f t="shared" si="22"/>
        <v>99999</v>
      </c>
      <c r="K102" s="4">
        <f t="shared" si="23"/>
        <v>0</v>
      </c>
      <c r="L102" s="4">
        <f t="shared" si="24"/>
        <v>22000</v>
      </c>
      <c r="M102" s="4">
        <f t="shared" si="25"/>
        <v>1</v>
      </c>
      <c r="N102" s="4">
        <f t="shared" si="26"/>
        <v>22001</v>
      </c>
      <c r="O102" s="4">
        <f t="shared" si="27"/>
        <v>22</v>
      </c>
      <c r="P102" s="4">
        <f t="shared" si="28"/>
        <v>22001.000102</v>
      </c>
      <c r="Q102" s="4">
        <f t="shared" si="29"/>
        <v>96</v>
      </c>
    </row>
    <row r="103" spans="1:17" s="4" customFormat="1" ht="12.75">
      <c r="A103" s="4">
        <f t="shared" si="21"/>
        <v>97</v>
      </c>
      <c r="B103" s="9">
        <f t="shared" si="19"/>
      </c>
      <c r="C103" s="10"/>
      <c r="D103" s="11"/>
      <c r="E103" s="12"/>
      <c r="F103" s="13"/>
      <c r="G103" s="14"/>
      <c r="H103" s="15">
        <f>IF(D103="","",IF(G103="NP",F103,IF(AND(F103="NP",G103=""),"NP",IF(F103="NP",G103,MIN(F103:G103)))))</f>
      </c>
      <c r="J103" s="4">
        <f t="shared" si="22"/>
        <v>99999</v>
      </c>
      <c r="K103" s="4">
        <f t="shared" si="23"/>
        <v>0</v>
      </c>
      <c r="L103" s="4">
        <f t="shared" si="24"/>
        <v>22000</v>
      </c>
      <c r="M103" s="4">
        <f t="shared" si="25"/>
        <v>1</v>
      </c>
      <c r="N103" s="4">
        <f t="shared" si="26"/>
        <v>22001</v>
      </c>
      <c r="O103" s="4">
        <f t="shared" si="27"/>
        <v>22</v>
      </c>
      <c r="P103" s="4">
        <f t="shared" si="28"/>
        <v>22001.000103</v>
      </c>
      <c r="Q103" s="4">
        <f t="shared" si="29"/>
        <v>97</v>
      </c>
    </row>
    <row r="104" spans="1:17" s="4" customFormat="1" ht="12.75">
      <c r="A104" s="4">
        <f t="shared" si="21"/>
        <v>98</v>
      </c>
      <c r="B104" s="9">
        <f t="shared" si="19"/>
      </c>
      <c r="C104" s="10"/>
      <c r="D104" s="11"/>
      <c r="E104" s="12"/>
      <c r="F104" s="13"/>
      <c r="G104" s="14"/>
      <c r="H104" s="15">
        <f>IF(D104="","",IF(G104="NP",F104,IF(AND(F104="NP",G104=""),"NP",IF(F104="NP",G104,MIN(F104:G104)))))</f>
      </c>
      <c r="J104" s="4">
        <f t="shared" si="22"/>
        <v>99999</v>
      </c>
      <c r="K104" s="4">
        <f t="shared" si="23"/>
        <v>0</v>
      </c>
      <c r="L104" s="4">
        <f t="shared" si="24"/>
        <v>22000</v>
      </c>
      <c r="M104" s="4">
        <f t="shared" si="25"/>
        <v>1</v>
      </c>
      <c r="N104" s="4">
        <f t="shared" si="26"/>
        <v>22001</v>
      </c>
      <c r="O104" s="4">
        <f t="shared" si="27"/>
        <v>22</v>
      </c>
      <c r="P104" s="4">
        <f t="shared" si="28"/>
        <v>22001.000104</v>
      </c>
      <c r="Q104" s="4">
        <f t="shared" si="29"/>
        <v>98</v>
      </c>
    </row>
    <row r="105" spans="1:17" s="4" customFormat="1" ht="12.75">
      <c r="A105" s="4">
        <f t="shared" si="21"/>
        <v>99</v>
      </c>
      <c r="B105" s="9">
        <f t="shared" si="19"/>
      </c>
      <c r="C105" s="10"/>
      <c r="D105" s="11"/>
      <c r="E105" s="12"/>
      <c r="F105" s="13"/>
      <c r="G105" s="14"/>
      <c r="H105" s="15">
        <f>IF(D105="","",IF(G105="NP",F105,IF(AND(F105="NP",G105=""),"NP",IF(F105="NP",G105,MIN(F105:G105)))))</f>
      </c>
      <c r="J105" s="4">
        <f t="shared" si="22"/>
        <v>99999</v>
      </c>
      <c r="K105" s="4">
        <f t="shared" si="23"/>
        <v>0</v>
      </c>
      <c r="L105" s="4">
        <f t="shared" si="24"/>
        <v>22000</v>
      </c>
      <c r="M105" s="4">
        <f t="shared" si="25"/>
        <v>1</v>
      </c>
      <c r="N105" s="4">
        <f t="shared" si="26"/>
        <v>22001</v>
      </c>
      <c r="O105" s="4">
        <f t="shared" si="27"/>
        <v>22</v>
      </c>
      <c r="P105" s="4">
        <f t="shared" si="28"/>
        <v>22001.000105</v>
      </c>
      <c r="Q105" s="4">
        <f t="shared" si="29"/>
        <v>99</v>
      </c>
    </row>
    <row r="106" spans="1:17" s="4" customFormat="1" ht="13.5" thickBot="1">
      <c r="A106" s="4">
        <f t="shared" si="21"/>
        <v>100</v>
      </c>
      <c r="B106" s="17">
        <f t="shared" si="19"/>
      </c>
      <c r="C106" s="18"/>
      <c r="D106" s="19"/>
      <c r="E106" s="20"/>
      <c r="F106" s="21"/>
      <c r="G106" s="22"/>
      <c r="H106" s="23">
        <f>IF(D106="","",IF(G106="NP",F106,IF(AND(F106="NP",G106=""),"NP",IF(F106="NP",G106,MIN(F106:G106)))))</f>
      </c>
      <c r="J106" s="4">
        <f t="shared" si="22"/>
        <v>99999</v>
      </c>
      <c r="K106" s="4">
        <f t="shared" si="23"/>
        <v>0</v>
      </c>
      <c r="L106" s="4">
        <f t="shared" si="24"/>
        <v>22000</v>
      </c>
      <c r="M106" s="4">
        <f t="shared" si="25"/>
        <v>1</v>
      </c>
      <c r="N106" s="4">
        <f t="shared" si="26"/>
        <v>22001</v>
      </c>
      <c r="O106" s="4">
        <f t="shared" si="27"/>
        <v>22</v>
      </c>
      <c r="P106" s="4">
        <f t="shared" si="28"/>
        <v>22001.000106</v>
      </c>
      <c r="Q106" s="4">
        <f t="shared" si="29"/>
        <v>100</v>
      </c>
    </row>
    <row r="107" s="4" customFormat="1" ht="12.75"/>
    <row r="108" s="4" customFormat="1" ht="12.75"/>
    <row r="109" s="4" customFormat="1" ht="12.75"/>
    <row r="110" s="4" customFormat="1" ht="12.75"/>
  </sheetData>
  <sheetProtection/>
  <mergeCells count="4">
    <mergeCell ref="B5:C5"/>
    <mergeCell ref="B2:H2"/>
    <mergeCell ref="B3:H3"/>
    <mergeCell ref="B1:H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:G22"/>
    </sheetView>
  </sheetViews>
  <sheetFormatPr defaultColWidth="9.125" defaultRowHeight="12.75"/>
  <cols>
    <col min="1" max="1" width="2.50390625" style="2" customWidth="1"/>
    <col min="2" max="2" width="32.625" style="2" bestFit="1" customWidth="1"/>
    <col min="3" max="3" width="7.125" style="3" customWidth="1"/>
    <col min="4" max="4" width="35.875" style="2" bestFit="1" customWidth="1"/>
    <col min="5" max="5" width="7.125" style="3" customWidth="1"/>
    <col min="6" max="6" width="32.625" style="2" bestFit="1" customWidth="1"/>
    <col min="7" max="7" width="7.125" style="3" customWidth="1"/>
    <col min="8" max="16384" width="9.125" style="2" customWidth="1"/>
  </cols>
  <sheetData>
    <row r="1" spans="1:7" ht="21" customHeight="1">
      <c r="A1" s="73" t="s">
        <v>3</v>
      </c>
      <c r="B1" s="73"/>
      <c r="C1" s="73"/>
      <c r="D1" s="73"/>
      <c r="E1" s="73"/>
      <c r="F1" s="73"/>
      <c r="G1" s="73"/>
    </row>
    <row r="2" spans="1:7" ht="23.25" customHeight="1">
      <c r="A2" s="74" t="str">
        <f>"Polabské šedesátkování - finále "&amp;'základní kolo'!B5</f>
        <v>Polabské šedesátkování - finále mladší chlapci</v>
      </c>
      <c r="B2" s="74"/>
      <c r="C2" s="74"/>
      <c r="D2" s="74"/>
      <c r="E2" s="74"/>
      <c r="F2" s="74"/>
      <c r="G2" s="74"/>
    </row>
    <row r="3" spans="1:7" ht="23.25" customHeight="1">
      <c r="A3" s="74" t="str">
        <f>'základní kolo'!B3</f>
        <v>9. 9. 2023 - Písková Lhota</v>
      </c>
      <c r="B3" s="74"/>
      <c r="C3" s="74"/>
      <c r="D3" s="74"/>
      <c r="E3" s="74"/>
      <c r="F3" s="74"/>
      <c r="G3" s="74"/>
    </row>
    <row r="4" spans="1:7" s="25" customFormat="1" ht="23.25" customHeight="1">
      <c r="A4" s="24"/>
      <c r="B4" s="24"/>
      <c r="C4" s="24"/>
      <c r="D4" s="24"/>
      <c r="E4" s="24"/>
      <c r="F4" s="24"/>
      <c r="G4" s="24"/>
    </row>
    <row r="5" spans="1:7" s="25" customFormat="1" ht="23.25" customHeight="1">
      <c r="A5" s="24"/>
      <c r="B5" s="24"/>
      <c r="C5" s="24"/>
      <c r="D5" s="24"/>
      <c r="E5" s="24"/>
      <c r="F5" s="24"/>
      <c r="G5" s="24"/>
    </row>
    <row r="6" spans="1:7" s="25" customFormat="1" ht="12.75" customHeight="1">
      <c r="A6" s="24"/>
      <c r="B6" s="24"/>
      <c r="C6" s="24"/>
      <c r="D6" s="24"/>
      <c r="E6" s="70">
        <v>16</v>
      </c>
      <c r="F6" s="24"/>
      <c r="G6" s="24"/>
    </row>
    <row r="7" spans="1:8" s="25" customFormat="1" ht="12.75" customHeight="1">
      <c r="A7" s="24"/>
      <c r="B7" s="24"/>
      <c r="C7" s="24"/>
      <c r="D7" s="38" t="str">
        <f>IF(OR(C8="",C10=""),"",IF(C8="NP",B8,IF(C10="NP",B10,IF(C8&lt;C10,B10,B8))))</f>
        <v>Čapek Josef (Písková Lhota)</v>
      </c>
      <c r="E7" s="71"/>
      <c r="F7" s="26"/>
      <c r="G7" s="27"/>
      <c r="H7" s="28"/>
    </row>
    <row r="8" spans="1:8" s="25" customFormat="1" ht="12.75">
      <c r="A8" s="25" t="s">
        <v>7</v>
      </c>
      <c r="B8" s="37" t="str">
        <f>'základní kolo'!Y2</f>
        <v>Feifer Vojtěch (Libřice)</v>
      </c>
      <c r="C8" s="41">
        <v>20.72</v>
      </c>
      <c r="E8" s="29"/>
      <c r="F8" s="28"/>
      <c r="G8" s="30"/>
      <c r="H8" s="28"/>
    </row>
    <row r="9" spans="3:8" s="25" customFormat="1" ht="12.75">
      <c r="C9" s="31"/>
      <c r="D9" s="39" t="str">
        <f>IF(OR(C8="",C10=""),"",IF(C8="NP",B10,IF(C10="NP",B8,IF(C8&lt;C10,B8,B10))))</f>
        <v>Feifer Vojtěch (Libřice)</v>
      </c>
      <c r="E9" s="72">
        <v>15.54</v>
      </c>
      <c r="F9" s="28"/>
      <c r="G9" s="30"/>
      <c r="H9" s="28"/>
    </row>
    <row r="10" spans="1:8" s="25" customFormat="1" ht="12.75">
      <c r="A10" s="25" t="s">
        <v>8</v>
      </c>
      <c r="B10" s="37" t="str">
        <f>'základní kolo'!Y5</f>
        <v>Čapek Josef (Písková Lhota)</v>
      </c>
      <c r="C10" s="41">
        <v>22</v>
      </c>
      <c r="E10" s="69"/>
      <c r="F10" s="28"/>
      <c r="G10" s="30"/>
      <c r="H10" s="28"/>
    </row>
    <row r="11" spans="3:8" s="25" customFormat="1" ht="12.75">
      <c r="C11" s="31"/>
      <c r="E11" s="32"/>
      <c r="F11" s="40" t="str">
        <f>IF(OR(E9="",E12=""),"",IF(E9="NP",D13,IF(E12="NP",D9,IF(E9&lt;E12,D9,D13))))</f>
        <v>Feifer Vojtěch (Libřice)</v>
      </c>
      <c r="G11" s="30"/>
      <c r="H11" s="28"/>
    </row>
    <row r="12" spans="1:8" s="25" customFormat="1" ht="12.75">
      <c r="A12" s="25" t="s">
        <v>10</v>
      </c>
      <c r="B12" s="37" t="str">
        <f>'základní kolo'!Y3</f>
        <v>Komma Matyáš (Praha-Dolní Měcholupy)</v>
      </c>
      <c r="C12" s="41">
        <v>17.05</v>
      </c>
      <c r="E12" s="68">
        <v>16.4</v>
      </c>
      <c r="F12" s="28"/>
      <c r="G12" s="30"/>
      <c r="H12" s="28"/>
    </row>
    <row r="13" spans="3:8" s="25" customFormat="1" ht="12.75">
      <c r="C13" s="31"/>
      <c r="D13" s="37" t="str">
        <f>IF(OR(C12="",C14=""),"",IF(C12="NP",B14,IF(C14="NP",B12,IF(C12&lt;C14,B12,B14))))</f>
        <v>Paneš Patrik (Vědomice)</v>
      </c>
      <c r="E13" s="69"/>
      <c r="F13" s="28"/>
      <c r="G13" s="30"/>
      <c r="H13" s="28"/>
    </row>
    <row r="14" spans="1:7" s="25" customFormat="1" ht="12.75">
      <c r="A14" s="25" t="s">
        <v>9</v>
      </c>
      <c r="B14" s="37" t="str">
        <f>'základní kolo'!Y4</f>
        <v>Paneš Patrik (Vědomice)</v>
      </c>
      <c r="C14" s="41">
        <v>16.58</v>
      </c>
      <c r="E14" s="29"/>
      <c r="F14" s="28"/>
      <c r="G14" s="28"/>
    </row>
    <row r="15" spans="3:7" s="25" customFormat="1" ht="12.75">
      <c r="C15" s="31"/>
      <c r="D15" s="38" t="str">
        <f>IF(OR(C12="",C14=""),"",IF(C12="NP",B12,IF(C14="NP",B14,IF(C12&lt;C14,B14,B12))))</f>
        <v>Komma Matyáš (Praha-Dolní Měcholupy)</v>
      </c>
      <c r="E15" s="68">
        <v>17.3</v>
      </c>
      <c r="F15" s="33"/>
      <c r="G15" s="28"/>
    </row>
    <row r="16" spans="3:8" s="25" customFormat="1" ht="12.75">
      <c r="C16" s="31"/>
      <c r="E16" s="69"/>
      <c r="F16" s="28"/>
      <c r="G16" s="30"/>
      <c r="H16" s="28"/>
    </row>
    <row r="17" spans="3:8" s="25" customFormat="1" ht="12.75">
      <c r="C17" s="31"/>
      <c r="E17" s="32"/>
      <c r="F17" s="28"/>
      <c r="G17" s="30"/>
      <c r="H17" s="28"/>
    </row>
    <row r="18" spans="3:8" s="25" customFormat="1" ht="24.75">
      <c r="C18" s="34" t="s">
        <v>11</v>
      </c>
      <c r="E18" s="30"/>
      <c r="F18" s="28"/>
      <c r="G18" s="30"/>
      <c r="H18" s="28"/>
    </row>
    <row r="19" spans="3:7" s="25" customFormat="1" ht="12.75">
      <c r="C19" s="35" t="s">
        <v>7</v>
      </c>
      <c r="D19" s="36" t="str">
        <f>F11</f>
        <v>Feifer Vojtěch (Libřice)</v>
      </c>
      <c r="E19" s="31"/>
      <c r="G19" s="31"/>
    </row>
    <row r="20" spans="3:7" s="25" customFormat="1" ht="12.75">
      <c r="C20" s="35" t="s">
        <v>10</v>
      </c>
      <c r="D20" s="36" t="str">
        <f>IF(OR(E9="",E12=""),"",IF(E9="NP",D9,IF(E12="NP",D13,IF(E9&gt;E12,D9,D13))))</f>
        <v>Paneš Patrik (Vědomice)</v>
      </c>
      <c r="E20" s="31"/>
      <c r="G20" s="31"/>
    </row>
    <row r="21" spans="3:7" s="25" customFormat="1" ht="12.75">
      <c r="C21" s="35" t="s">
        <v>9</v>
      </c>
      <c r="D21" s="36" t="str">
        <f>IF(OR(E6="",E15=""),"",IF(E6="NP",D15,IF(E15="NP",D7,IF(E6&lt;E15,D7,D15))))</f>
        <v>Čapek Josef (Písková Lhota)</v>
      </c>
      <c r="E21" s="31"/>
      <c r="G21" s="31"/>
    </row>
    <row r="22" spans="3:7" s="25" customFormat="1" ht="12.75">
      <c r="C22" s="35" t="s">
        <v>8</v>
      </c>
      <c r="D22" s="36" t="str">
        <f>IF(OR(E6="",E15=""),"",IF(E6="NP",D7,IF(E15="NP",D15,IF(E6&gt;E15,D7,D15))))</f>
        <v>Komma Matyáš (Praha-Dolní Měcholupy)</v>
      </c>
      <c r="E22" s="31"/>
      <c r="G22" s="31"/>
    </row>
    <row r="23" spans="3:7" s="25" customFormat="1" ht="12.75">
      <c r="C23" s="31"/>
      <c r="E23" s="31"/>
      <c r="G23" s="31"/>
    </row>
    <row r="24" spans="3:7" s="25" customFormat="1" ht="12.75">
      <c r="C24" s="31"/>
      <c r="E24" s="31"/>
      <c r="G24" s="31"/>
    </row>
    <row r="25" spans="3:7" s="25" customFormat="1" ht="12.75">
      <c r="C25" s="31"/>
      <c r="E25" s="31"/>
      <c r="G25" s="31"/>
    </row>
    <row r="26" spans="3:7" s="25" customFormat="1" ht="12.75">
      <c r="C26" s="31"/>
      <c r="E26" s="31"/>
      <c r="G26" s="31"/>
    </row>
  </sheetData>
  <sheetProtection/>
  <mergeCells count="7">
    <mergeCell ref="E15:E16"/>
    <mergeCell ref="E6:E7"/>
    <mergeCell ref="E9:E10"/>
    <mergeCell ref="A1:G1"/>
    <mergeCell ref="A2:G2"/>
    <mergeCell ref="A3:G3"/>
    <mergeCell ref="E12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OSH Nymburk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</dc:creator>
  <cp:keywords/>
  <dc:description/>
  <cp:lastModifiedBy>Jan Peterek</cp:lastModifiedBy>
  <cp:lastPrinted>2023-09-09T10:21:22Z</cp:lastPrinted>
  <dcterms:created xsi:type="dcterms:W3CDTF">2005-09-05T12:59:50Z</dcterms:created>
  <dcterms:modified xsi:type="dcterms:W3CDTF">2023-09-09T10:21:28Z</dcterms:modified>
  <cp:category/>
  <cp:version/>
  <cp:contentType/>
  <cp:contentStatus/>
</cp:coreProperties>
</file>